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Rfr\New Web\May 2023\ref tables\"/>
    </mc:Choice>
  </mc:AlternateContent>
  <xr:revisionPtr revIDLastSave="0" documentId="13_ncr:1_{F65431C9-71AF-48D0-9E45-55949FA5850E}" xr6:coauthVersionLast="47" xr6:coauthVersionMax="47" xr10:uidLastSave="{00000000-0000-0000-0000-000000000000}"/>
  <bookViews>
    <workbookView xWindow="-108" yWindow="-108" windowWidth="23256" windowHeight="14016" xr2:uid="{00000000-000D-0000-FFFF-FFFF00000000}"/>
  </bookViews>
  <sheets>
    <sheet name="Cover_sheet" sheetId="5" r:id="rId1"/>
    <sheet name="Notes" sheetId="6" r:id="rId2"/>
    <sheet name="Table_of_contents" sheetId="7" r:id="rId3"/>
    <sheet name="1_Data" sheetId="1" r:id="rId4"/>
    <sheet name="2_Summary" sheetId="3" r:id="rId5"/>
    <sheet name="Notes2" sheetId="2" state="veryHidden" r:id="rId6"/>
    <sheet name="Sheet2" sheetId="4" state="veryHidden" r:id="rId7"/>
  </sheets>
  <externalReferences>
    <externalReference r:id="rId8"/>
    <externalReference r:id="rId9"/>
    <externalReference r:id="rId10"/>
    <externalReference r:id="rId11"/>
    <externalReference r:id="rId12"/>
  </externalReferences>
  <definedNames>
    <definedName name="female" localSheetId="2">#REF!</definedName>
    <definedName name="female">#REF!</definedName>
    <definedName name="male">#REF!</definedName>
    <definedName name="people" localSheetId="2">[1]Tab10!#REF!</definedName>
    <definedName name="people">[1]Tab10!#REF!</definedName>
    <definedName name="people_btm">#REF!</definedName>
    <definedName name="people2">[2]Tab10!#REF!</definedName>
    <definedName name="people23">[2]Tab10!#REF!</definedName>
    <definedName name="_xlnm.Print_Area" localSheetId="4">'2_Summary'!$A$3:$E$28</definedName>
    <definedName name="Region">Sheet2!$A$24:$B$38</definedName>
    <definedName name="Regions">Sheet2!$A$24:$A$38</definedName>
    <definedName name="Table" localSheetId="0">'[3]Table 13(Basic)'!$A$1:$K$532</definedName>
    <definedName name="Table" localSheetId="1">'[3]Table 13(Basic)'!$A$1:$K$532</definedName>
    <definedName name="Table" localSheetId="2">'[4]Table 13(Basic)'!$A$1:$K$532</definedName>
    <definedName name="Table">'[5]Table 13(Basic)'!$A$1:$K$532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3" l="1"/>
  <c r="B10" i="3"/>
  <c r="C11" i="3"/>
  <c r="B11" i="3"/>
  <c r="B9" i="3"/>
  <c r="C9" i="3"/>
  <c r="A27" i="3"/>
  <c r="F1" i="3"/>
  <c r="E9" i="3" s="1"/>
  <c r="B4" i="7" l="1"/>
  <c r="B3" i="7"/>
  <c r="C12" i="3"/>
  <c r="A16" i="3"/>
  <c r="A20" i="3"/>
  <c r="A24" i="3"/>
  <c r="E7" i="3"/>
  <c r="D7" i="3"/>
  <c r="D6" i="3"/>
  <c r="E6" i="3"/>
  <c r="E8" i="3"/>
  <c r="D8" i="3"/>
  <c r="D4" i="3"/>
  <c r="A3" i="3"/>
  <c r="C7" i="3"/>
  <c r="B8" i="3"/>
  <c r="B6" i="3"/>
  <c r="A19" i="3"/>
  <c r="B7" i="3"/>
  <c r="C8" i="3"/>
  <c r="C6" i="3"/>
  <c r="A15" i="3" l="1"/>
  <c r="A23" i="3"/>
</calcChain>
</file>

<file path=xl/sharedStrings.xml><?xml version="1.0" encoding="utf-8"?>
<sst xmlns="http://schemas.openxmlformats.org/spreadsheetml/2006/main" count="404" uniqueCount="185">
  <si>
    <t>KEY STATISTICS</t>
  </si>
  <si>
    <t>Employment rate : 16-64: change on quarter</t>
  </si>
  <si>
    <t>Employment rate : 16-64: change on year</t>
  </si>
  <si>
    <t>Unemployment rate : 16+ : change on quarter</t>
  </si>
  <si>
    <t>Unemployment rate : 16+ : change on year</t>
  </si>
  <si>
    <t>Economic Inactivity rate : 16-64 : change on quarter</t>
  </si>
  <si>
    <t>Economic Inactivity rate : 16-64 : change on year</t>
  </si>
  <si>
    <t>North East</t>
  </si>
  <si>
    <t>North West</t>
  </si>
  <si>
    <t>Yorkshire and The Humber</t>
  </si>
  <si>
    <t>East Midlands</t>
  </si>
  <si>
    <t>West Midlands</t>
  </si>
  <si>
    <t>East of England</t>
  </si>
  <si>
    <t>London</t>
  </si>
  <si>
    <t>South East</t>
  </si>
  <si>
    <t>South West</t>
  </si>
  <si>
    <t>England</t>
  </si>
  <si>
    <t>Wales</t>
  </si>
  <si>
    <t>Scotland</t>
  </si>
  <si>
    <t>Great Britain</t>
  </si>
  <si>
    <t>Northern Ireland</t>
  </si>
  <si>
    <t>United Kingdom</t>
  </si>
  <si>
    <t>E12000001</t>
  </si>
  <si>
    <t>E12000002</t>
  </si>
  <si>
    <t>E12000003</t>
  </si>
  <si>
    <t>E12000004</t>
  </si>
  <si>
    <t>E12000005</t>
  </si>
  <si>
    <t>E12000006</t>
  </si>
  <si>
    <t>E12000007</t>
  </si>
  <si>
    <t>E12000008</t>
  </si>
  <si>
    <t>E12000009</t>
  </si>
  <si>
    <t>E92000001</t>
  </si>
  <si>
    <t>W92000004</t>
  </si>
  <si>
    <t>S92000003</t>
  </si>
  <si>
    <t>K03000001</t>
  </si>
  <si>
    <t>N92000002</t>
  </si>
  <si>
    <t>K02000001</t>
  </si>
  <si>
    <t>Date of publication :</t>
  </si>
  <si>
    <t>Current period :</t>
  </si>
  <si>
    <t>Previous period :</t>
  </si>
  <si>
    <t>Period 1 year ago :</t>
  </si>
  <si>
    <t>Date of next publication :</t>
  </si>
  <si>
    <t>Select your region from the drop down box:</t>
  </si>
  <si>
    <t>Change in United Kingdom</t>
  </si>
  <si>
    <t>Quarterly</t>
  </si>
  <si>
    <t>Annual</t>
  </si>
  <si>
    <t>Unemployment rate</t>
  </si>
  <si>
    <t>Employment rate</t>
  </si>
  <si>
    <t>Economic Inactivity rate</t>
  </si>
  <si>
    <t xml:space="preserve">the </t>
  </si>
  <si>
    <t>Redundancies (level)</t>
  </si>
  <si>
    <t>Total Hours Worked: change on quarter</t>
  </si>
  <si>
    <t>Total Hours Worked: change on year</t>
  </si>
  <si>
    <t>Redundancies (level): change on quarter</t>
  </si>
  <si>
    <t>Redundancies (level): change on year</t>
  </si>
  <si>
    <t>Average earnings (regular pay): change on year</t>
  </si>
  <si>
    <r>
      <t>Total Hours Worked</t>
    </r>
    <r>
      <rPr>
        <vertAlign val="superscript"/>
        <sz val="11"/>
        <color indexed="8"/>
        <rFont val="Calibri"/>
        <family val="2"/>
      </rPr>
      <t>1</t>
    </r>
  </si>
  <si>
    <t>1. Estimates of total hours worked for the UK is from the Labour Force Survey. Estimates for regions and countries of the UK are from the latest Annual Population Survey and therefore cover different periods.</t>
  </si>
  <si>
    <t>Select here</t>
  </si>
  <si>
    <t>Employment rate (16-64)</t>
  </si>
  <si>
    <t>Unemployment rate (16+)</t>
  </si>
  <si>
    <t>Economic inactivity rate (16-64)</t>
  </si>
  <si>
    <t>Vacancies (level): change on quarter</t>
  </si>
  <si>
    <t>Vacancies (level): change on year</t>
  </si>
  <si>
    <r>
      <t>Average earnings (regular pay)</t>
    </r>
    <r>
      <rPr>
        <vertAlign val="superscript"/>
        <sz val="11"/>
        <color indexed="8"/>
        <rFont val="Calibri"/>
        <family val="2"/>
      </rPr>
      <t>3</t>
    </r>
  </si>
  <si>
    <r>
      <t>Vacancies (level)</t>
    </r>
    <r>
      <rPr>
        <vertAlign val="superscript"/>
        <sz val="11"/>
        <color indexed="8"/>
        <rFont val="Calibri"/>
        <family val="2"/>
      </rPr>
      <t>2</t>
    </r>
  </si>
  <si>
    <t>3. Average weekly earnings are for Great Britain only and compare the annual growth for the latest 3 month period with the annual growth for the previous 3 month period.</t>
  </si>
  <si>
    <t>People: Employment level : 16+</t>
  </si>
  <si>
    <t>People: Employment level : 16+: change on quarter</t>
  </si>
  <si>
    <t>People: Employment level : 16+: change on year</t>
  </si>
  <si>
    <t>People: Employment rate : 16-64</t>
  </si>
  <si>
    <t>People: Employment rate : 16-64: change on quarter</t>
  </si>
  <si>
    <t>People: Employment rate : 16-64: change on year</t>
  </si>
  <si>
    <t>People: Unemployment level : 16+</t>
  </si>
  <si>
    <t>People: Unemployment level : 16+ : change on quarter</t>
  </si>
  <si>
    <t>People: Unemployment level : 16+ : change on year</t>
  </si>
  <si>
    <t>People: Unemployment rate : 16+</t>
  </si>
  <si>
    <t>People: Unemployment rate : 16+ : change on quarter</t>
  </si>
  <si>
    <t>People: Unemployment rate : 16+ : change on year</t>
  </si>
  <si>
    <t>People: Economic Inactivity level : 16-64</t>
  </si>
  <si>
    <t>People: Economic Inactivity level : 16-64 : change on quarter</t>
  </si>
  <si>
    <t>People: Economic Inactivity level : 16-64 : change on year</t>
  </si>
  <si>
    <t>People: Economic Inactivity rate : 16-64</t>
  </si>
  <si>
    <t>People: Economic Inactivity rate : 16-64 : change on quarter</t>
  </si>
  <si>
    <t>People: Economic Inactivity rate : 16-64 : change on year</t>
  </si>
  <si>
    <t>Men: Employment level : 16+</t>
  </si>
  <si>
    <t>Men: Employment level : 16+: change on quarter</t>
  </si>
  <si>
    <t>Men: Employment level : 16+: change on year</t>
  </si>
  <si>
    <t>Men: Employment rate : 16-64</t>
  </si>
  <si>
    <t>Men: Employment rate : 16-64: change on quarter</t>
  </si>
  <si>
    <t>Men: Employment rate : 16-64: change on year</t>
  </si>
  <si>
    <t>Men: Unemployment level : 16+</t>
  </si>
  <si>
    <t>Men: Unemployment level : 16+ : change on quarter</t>
  </si>
  <si>
    <t>Men: Unemployment level : 16+ : change on year</t>
  </si>
  <si>
    <t>Men: Unemployment rate : 16+</t>
  </si>
  <si>
    <t>Men: Unemployment rate : 16+ : change on quarter</t>
  </si>
  <si>
    <t>Men: Unemployment rate : 16+ : change on year</t>
  </si>
  <si>
    <t>Men: Economic Inactivity level : 16-64</t>
  </si>
  <si>
    <t>Men: Economic Inactivity level : 16-64 : change on quarter</t>
  </si>
  <si>
    <t>Men: Economic Inactivity level : 16-64 : change on year</t>
  </si>
  <si>
    <t>Men: Economic Inactivity rate : 16-64</t>
  </si>
  <si>
    <t>Men: Economic Inactivity rate : 16-64 : change on quarter</t>
  </si>
  <si>
    <t>Men: Economic Inactivity rate : 16-64 : change on year</t>
  </si>
  <si>
    <t>Women: Employment level : 16+</t>
  </si>
  <si>
    <t>Women: Employment level : 16+: change on quarter</t>
  </si>
  <si>
    <t>Women: Employment level : 16+: change on year</t>
  </si>
  <si>
    <t>Women: Employment rate : 16-64</t>
  </si>
  <si>
    <t>Women: Employment rate : 16-64: change on quarter</t>
  </si>
  <si>
    <t>Women: Employment rate : 16-64: change on year</t>
  </si>
  <si>
    <t>Women: Unemployment level : 16+</t>
  </si>
  <si>
    <t>Women: Unemployment level : 16+ : change on quarter</t>
  </si>
  <si>
    <t>Women: Unemployment level : 16+ : change on year</t>
  </si>
  <si>
    <t>Women: Unemployment rate : 16+</t>
  </si>
  <si>
    <t>Women: Unemployment rate : 16+ : change on quarter</t>
  </si>
  <si>
    <t>Women: Unemployment rate : 16+ : change on year</t>
  </si>
  <si>
    <t>Women: Economic Inactivity level : 16-64</t>
  </si>
  <si>
    <t>Women: Economic Inactivity level : 16-64 : change on quarter</t>
  </si>
  <si>
    <t>Women: Economic Inactivity level : 16-64 : change on year</t>
  </si>
  <si>
    <t>Women: Economic Inactivity rate : 16-64</t>
  </si>
  <si>
    <t>Women: Economic Inactivity rate : 16-64 : change on quarter</t>
  </si>
  <si>
    <t>Women: Economic Inactivity rate : 16-64 : change on year</t>
  </si>
  <si>
    <t>This worksheet contains one table. Some cells may refer to notes which can be found on the notes worksheet tab.</t>
  </si>
  <si>
    <t>Source: Labour Force Survey, Office for National Statistics</t>
  </si>
  <si>
    <t>Labour market status</t>
  </si>
  <si>
    <t>Geography code</t>
  </si>
  <si>
    <t>Publication dates</t>
  </si>
  <si>
    <t xml:space="preserve">Where to find more labour market data </t>
  </si>
  <si>
    <t>Further spreadsheets are available on the Office for National Statistics' website.</t>
  </si>
  <si>
    <t xml:space="preserve">Contact details </t>
  </si>
  <si>
    <t xml:space="preserve">labour.supply@ons.gov.uk </t>
  </si>
  <si>
    <t>Telephone: +44 1633 455070</t>
  </si>
  <si>
    <t>Notes related to the data in this spreadsheet</t>
  </si>
  <si>
    <t xml:space="preserve">Footnote number </t>
  </si>
  <si>
    <t xml:space="preserve">Footnote text </t>
  </si>
  <si>
    <t xml:space="preserve">Table of contents </t>
  </si>
  <si>
    <t>Worksheet number</t>
  </si>
  <si>
    <t>Worksheet description</t>
  </si>
  <si>
    <t>1_Data</t>
  </si>
  <si>
    <t>2_Summary</t>
  </si>
  <si>
    <r>
      <t xml:space="preserve">This spreadsheet contains a data table relating to the latest Labour Market Status estimates from the Labour Force survey for the countries and regions of the United Kingdom. The interactive tool in </t>
    </r>
    <r>
      <rPr>
        <b/>
        <sz val="12"/>
        <color rgb="FF000000"/>
        <rFont val="Arial"/>
        <family val="2"/>
      </rPr>
      <t>2_Summary</t>
    </r>
    <r>
      <rPr>
        <sz val="12"/>
        <color rgb="FF000000"/>
        <rFont val="Arial"/>
        <family val="2"/>
      </rPr>
      <t xml:space="preserve"> produces comparisons between UK estimates and the selected geography. The summary table does not meet accessibility standards.</t>
    </r>
  </si>
  <si>
    <t>Jan-Mar 2023</t>
  </si>
  <si>
    <t>Oct-Dec 2022</t>
  </si>
  <si>
    <t>Jan-Mar 2022</t>
  </si>
  <si>
    <t>Worksheet 1: Labour market status by United Kingdom country and region, seasonally adjusted, Jan to Mar 2023</t>
  </si>
  <si>
    <t>up</t>
  </si>
  <si>
    <t>down</t>
  </si>
  <si>
    <t>unchanged</t>
  </si>
  <si>
    <t>up 2.7 percentage points</t>
  </si>
  <si>
    <t>up 0.8 percentage points</t>
  </si>
  <si>
    <t>up 0.9 percentage points</t>
  </si>
  <si>
    <t>down 0.4 percentage points</t>
  </si>
  <si>
    <t>up 0.6 percentage points</t>
  </si>
  <si>
    <t>up 0.3 percentage points</t>
  </si>
  <si>
    <t>down 1.5 percentage points</t>
  </si>
  <si>
    <t>up 0.4 percentage points</t>
  </si>
  <si>
    <t>down 0.3 percentage points</t>
  </si>
  <si>
    <t>down 1.2 percentage points</t>
  </si>
  <si>
    <t>up 0.2 percentage points</t>
  </si>
  <si>
    <t>up 0.1 percentage points</t>
  </si>
  <si>
    <t>up 1.8 percentage points</t>
  </si>
  <si>
    <t>up 1.6 percentage points</t>
  </si>
  <si>
    <t>down 0.6 percentage points</t>
  </si>
  <si>
    <t>down 2.0 percentage points</t>
  </si>
  <si>
    <t>up 0.5 percentage points</t>
  </si>
  <si>
    <t>down 2.6 percentage points</t>
  </si>
  <si>
    <t>down 0.2 percentage points</t>
  </si>
  <si>
    <t>up 1.4 percentage points</t>
  </si>
  <si>
    <t>up 0.7 percentage points</t>
  </si>
  <si>
    <t>up 1.1 percentage points</t>
  </si>
  <si>
    <t>down 0.7 percentage points</t>
  </si>
  <si>
    <t>down 1.0 percentage points</t>
  </si>
  <si>
    <t>down 0.1 percentage points</t>
  </si>
  <si>
    <t>down 2.8 percentage points</t>
  </si>
  <si>
    <t>down 0.9 percentage points</t>
  </si>
  <si>
    <t>down 1.4 percentage points</t>
  </si>
  <si>
    <t>down 1.1 percentage points</t>
  </si>
  <si>
    <t>down 0.5 percentage points</t>
  </si>
  <si>
    <t>down 2.3 percentage points</t>
  </si>
  <si>
    <t>down 1.6 percentage points</t>
  </si>
  <si>
    <t>Data tables for: Labour market in the regions of the UK: May 2023</t>
  </si>
  <si>
    <t>Labour market in the regions of the UK: May 2023</t>
  </si>
  <si>
    <t>This spreadsheet was published on 16 May 2023</t>
  </si>
  <si>
    <t xml:space="preserve">Next publication will be published on 13 June 2023 </t>
  </si>
  <si>
    <t>The population totals used for the latest LFS estimates use projected growth rates from Real-Time Information (RTI) data for EU and non-EU populations based on 2021 patterns. The total population used for the LFS therefore does not take into account any changes in migration, birth rates, death rates, and so on, since June 2021, so levels estimates may be under- or over-estimating the true values and should be used with caution. Estimates of rates will, however, be robust.</t>
  </si>
  <si>
    <t>There are no notes on these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</si>
</sst>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0.0"/>
    <numFmt numFmtId="166" formatCode="dd\ mmmm\ yyyy"/>
    <numFmt numFmtId="167" formatCode="#,##0.0,,"/>
    <numFmt numFmtId="168" formatCode="#,"/>
    <numFmt numFmtId="169" formatCode="0.00000"/>
    <numFmt numFmtId="170" formatCode="#,##0,"/>
  </numFmts>
  <fonts count="3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vertAlign val="superscript"/>
      <sz val="11"/>
      <color indexed="8"/>
      <name val="Calibri"/>
      <family val="2"/>
    </font>
    <font>
      <sz val="10"/>
      <color indexed="8"/>
      <name val="Arial"/>
      <family val="2"/>
    </font>
    <font>
      <sz val="11"/>
      <color theme="0"/>
      <name val="Calibri"/>
      <family val="2"/>
      <scheme val="minor"/>
    </font>
    <font>
      <sz val="18"/>
      <color theme="3"/>
      <name val="Cambria"/>
      <family val="2"/>
      <scheme val="major"/>
    </font>
    <font>
      <b/>
      <sz val="11"/>
      <color theme="1"/>
      <name val="Calibri"/>
      <family val="2"/>
      <scheme val="minor"/>
    </font>
    <font>
      <sz val="9"/>
      <color theme="1"/>
      <name val="Arial"/>
      <family val="2"/>
    </font>
    <font>
      <b/>
      <sz val="14"/>
      <color theme="1"/>
      <name val="Calibri"/>
      <family val="2"/>
      <scheme val="minor"/>
    </font>
    <font>
      <sz val="11"/>
      <color theme="0" tint="-0.14999847407452621"/>
      <name val="Calibri"/>
      <family val="2"/>
      <scheme val="minor"/>
    </font>
    <font>
      <sz val="26"/>
      <color theme="1"/>
      <name val="Calibri"/>
      <family val="2"/>
      <scheme val="minor"/>
    </font>
    <font>
      <sz val="9"/>
      <color theme="1"/>
      <name val="Calibri"/>
      <family val="2"/>
      <scheme val="minor"/>
    </font>
    <font>
      <sz val="12"/>
      <name val="Arial"/>
      <family val="2"/>
    </font>
    <font>
      <sz val="12"/>
      <color theme="1"/>
      <name val="Arial"/>
      <family val="2"/>
    </font>
    <font>
      <b/>
      <sz val="12"/>
      <color theme="1"/>
      <name val="Arial"/>
      <family val="2"/>
    </font>
    <font>
      <b/>
      <sz val="16"/>
      <name val="Arial"/>
      <family val="2"/>
    </font>
    <font>
      <sz val="11"/>
      <color theme="1"/>
      <name val="Calibri"/>
      <family val="2"/>
      <scheme val="minor"/>
    </font>
    <font>
      <b/>
      <sz val="12"/>
      <name val="Arial"/>
      <family val="2"/>
    </font>
    <font>
      <b/>
      <sz val="15"/>
      <color rgb="FF000000"/>
      <name val="Arial"/>
      <family val="2"/>
    </font>
    <font>
      <sz val="10"/>
      <color rgb="FF000000"/>
      <name val="Arial"/>
      <family val="2"/>
    </font>
    <font>
      <sz val="12"/>
      <color rgb="FF000000"/>
      <name val="Arial"/>
      <family val="2"/>
    </font>
    <font>
      <u/>
      <sz val="10"/>
      <color theme="10"/>
      <name val="Arial"/>
      <family val="2"/>
    </font>
    <font>
      <u/>
      <sz val="12"/>
      <color theme="10"/>
      <name val="Arial"/>
      <family val="2"/>
    </font>
    <font>
      <b/>
      <sz val="13"/>
      <color theme="3"/>
      <name val="Calibri"/>
      <family val="2"/>
      <scheme val="minor"/>
    </font>
    <font>
      <b/>
      <sz val="14"/>
      <color rgb="FF000000"/>
      <name val="Arial"/>
      <family val="2"/>
    </font>
    <font>
      <u/>
      <sz val="10"/>
      <color indexed="12"/>
      <name val="Arial"/>
      <family val="2"/>
    </font>
    <font>
      <b/>
      <sz val="14"/>
      <name val="Arial"/>
      <family val="2"/>
    </font>
    <font>
      <u/>
      <sz val="12"/>
      <color rgb="FF0000FF"/>
      <name val="Arial"/>
      <family val="2"/>
    </font>
    <font>
      <b/>
      <sz val="12"/>
      <color rgb="FF000000"/>
      <name val="Arial"/>
      <family val="2"/>
    </font>
    <font>
      <sz val="12"/>
      <color theme="1"/>
      <name val="Calibri"/>
      <family val="2"/>
      <scheme val="minor"/>
    </font>
    <font>
      <sz val="10"/>
      <name val="arial"/>
    </font>
    <font>
      <u/>
      <sz val="11"/>
      <color theme="10"/>
      <name val="Calibri"/>
      <family val="2"/>
      <scheme val="minor"/>
    </font>
  </fonts>
  <fills count="4">
    <fill>
      <patternFill patternType="none"/>
    </fill>
    <fill>
      <patternFill patternType="gray125"/>
    </fill>
    <fill>
      <patternFill patternType="lightUp"/>
    </fill>
    <fill>
      <patternFill patternType="solid">
        <fgColor theme="6" tint="0.39997558519241921"/>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s>
  <cellStyleXfs count="19">
    <xf numFmtId="0" fontId="0" fillId="0" borderId="0"/>
    <xf numFmtId="0" fontId="5" fillId="0" borderId="0" applyNumberFormat="0" applyFill="0" applyBorder="0" applyAlignment="0" applyProtection="0"/>
    <xf numFmtId="0" fontId="5" fillId="0" borderId="0"/>
    <xf numFmtId="0" fontId="9" fillId="0" borderId="0" applyNumberFormat="0" applyFill="0" applyBorder="0" applyAlignment="0" applyProtection="0"/>
    <xf numFmtId="0" fontId="21" fillId="0" borderId="20" applyNumberFormat="0" applyFill="0" applyBorder="0" applyAlignment="0" applyProtection="0"/>
    <xf numFmtId="0" fontId="5" fillId="0" borderId="0"/>
    <xf numFmtId="0" fontId="23" fillId="0" borderId="0" applyNumberFormat="0" applyFill="0" applyBorder="0" applyAlignment="0" applyProtection="0"/>
    <xf numFmtId="0" fontId="25" fillId="0" borderId="0" applyNumberFormat="0" applyFill="0" applyBorder="0" applyAlignment="0" applyProtection="0"/>
    <xf numFmtId="0" fontId="27" fillId="0" borderId="21" applyNumberFormat="0" applyFill="0" applyAlignment="0" applyProtection="0"/>
    <xf numFmtId="0" fontId="29" fillId="0" borderId="0" applyNumberFormat="0" applyFill="0" applyBorder="0" applyAlignment="0" applyProtection="0">
      <alignment vertical="top"/>
      <protection locked="0"/>
    </xf>
    <xf numFmtId="0" fontId="25" fillId="0" borderId="0" applyNumberFormat="0" applyFill="0" applyBorder="0" applyAlignment="0" applyProtection="0"/>
    <xf numFmtId="0" fontId="20" fillId="0" borderId="0"/>
    <xf numFmtId="0" fontId="5" fillId="0" borderId="0"/>
    <xf numFmtId="0" fontId="20" fillId="0" borderId="0"/>
    <xf numFmtId="0" fontId="23" fillId="0" borderId="0" applyNumberFormat="0" applyBorder="0" applyProtection="0"/>
    <xf numFmtId="0" fontId="34"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5" fillId="0" borderId="0"/>
  </cellStyleXfs>
  <cellXfs count="82">
    <xf numFmtId="0" fontId="0" fillId="0" borderId="0" xfId="0"/>
    <xf numFmtId="0" fontId="0" fillId="0" borderId="0" xfId="0" applyAlignment="1">
      <alignment horizontal="center" wrapText="1"/>
    </xf>
    <xf numFmtId="0" fontId="10" fillId="0" borderId="0" xfId="0" applyFont="1"/>
    <xf numFmtId="165" fontId="0" fillId="0" borderId="0" xfId="0" applyNumberFormat="1"/>
    <xf numFmtId="0" fontId="11" fillId="0" borderId="0" xfId="0" applyFont="1" applyAlignment="1">
      <alignment horizontal="center"/>
    </xf>
    <xf numFmtId="166" fontId="0" fillId="0" borderId="0" xfId="0" applyNumberFormat="1"/>
    <xf numFmtId="0" fontId="12" fillId="0" borderId="0" xfId="0" applyFont="1"/>
    <xf numFmtId="0" fontId="13" fillId="0" borderId="0" xfId="0" applyFont="1"/>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2" borderId="0" xfId="0" applyFill="1"/>
    <xf numFmtId="0" fontId="10" fillId="0" borderId="9" xfId="0" applyFont="1" applyBorder="1" applyAlignment="1">
      <alignment horizontal="center"/>
    </xf>
    <xf numFmtId="0" fontId="10" fillId="0" borderId="10" xfId="0" applyFont="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xf>
    <xf numFmtId="0" fontId="8" fillId="0" borderId="0" xfId="0" applyFont="1"/>
    <xf numFmtId="0" fontId="0" fillId="0" borderId="0" xfId="0" applyAlignment="1">
      <alignment horizontal="left" wrapText="1"/>
    </xf>
    <xf numFmtId="0" fontId="0" fillId="3" borderId="16" xfId="0" applyFill="1" applyBorder="1" applyAlignment="1" applyProtection="1">
      <alignment vertical="center" wrapText="1"/>
      <protection locked="0"/>
    </xf>
    <xf numFmtId="17" fontId="0" fillId="0" borderId="0" xfId="0" applyNumberFormat="1"/>
    <xf numFmtId="167" fontId="7" fillId="0" borderId="0" xfId="2" applyNumberFormat="1" applyFont="1" applyAlignment="1">
      <alignment horizontal="right"/>
    </xf>
    <xf numFmtId="1" fontId="0" fillId="0" borderId="0" xfId="0" applyNumberFormat="1"/>
    <xf numFmtId="168" fontId="7" fillId="0" borderId="0" xfId="2" applyNumberFormat="1" applyFont="1" applyAlignment="1">
      <alignment horizontal="right"/>
    </xf>
    <xf numFmtId="169" fontId="0" fillId="0" borderId="0" xfId="0" applyNumberFormat="1"/>
    <xf numFmtId="0" fontId="16" fillId="0" borderId="0" xfId="0" applyFont="1"/>
    <xf numFmtId="0" fontId="17" fillId="0" borderId="0" xfId="0" applyFont="1"/>
    <xf numFmtId="0" fontId="18" fillId="0" borderId="0" xfId="0" applyFont="1"/>
    <xf numFmtId="0" fontId="17" fillId="0" borderId="0" xfId="0" applyFont="1" applyAlignment="1">
      <alignment horizontal="right"/>
    </xf>
    <xf numFmtId="164" fontId="17" fillId="0" borderId="0" xfId="0" applyNumberFormat="1" applyFont="1"/>
    <xf numFmtId="4" fontId="17" fillId="0" borderId="0" xfId="0" applyNumberFormat="1" applyFont="1"/>
    <xf numFmtId="165" fontId="17" fillId="0" borderId="0" xfId="0" applyNumberFormat="1" applyFont="1"/>
    <xf numFmtId="0" fontId="19" fillId="0" borderId="0" xfId="3" applyFont="1" applyFill="1" applyBorder="1" applyAlignment="1"/>
    <xf numFmtId="0" fontId="4" fillId="0" borderId="0" xfId="0" applyFont="1"/>
    <xf numFmtId="0" fontId="22" fillId="0" borderId="0" xfId="4" applyFont="1" applyBorder="1" applyAlignment="1">
      <alignment wrapText="1"/>
    </xf>
    <xf numFmtId="0" fontId="5" fillId="0" borderId="0" xfId="5"/>
    <xf numFmtId="0" fontId="24" fillId="0" borderId="0" xfId="6" applyFont="1" applyBorder="1" applyAlignment="1">
      <alignment wrapText="1"/>
    </xf>
    <xf numFmtId="0" fontId="28" fillId="0" borderId="0" xfId="8" applyFont="1" applyBorder="1" applyAlignment="1">
      <alignment wrapText="1"/>
    </xf>
    <xf numFmtId="0" fontId="30" fillId="0" borderId="0" xfId="9" applyFont="1" applyFill="1" applyBorder="1" applyAlignment="1" applyProtection="1">
      <alignment wrapText="1"/>
    </xf>
    <xf numFmtId="0" fontId="31" fillId="0" borderId="0" xfId="10" applyFont="1" applyFill="1" applyBorder="1" applyAlignment="1">
      <alignment wrapText="1"/>
    </xf>
    <xf numFmtId="0" fontId="24" fillId="0" borderId="0" xfId="5" applyFont="1" applyAlignment="1">
      <alignment wrapText="1"/>
    </xf>
    <xf numFmtId="0" fontId="21" fillId="0" borderId="0" xfId="4" applyBorder="1"/>
    <xf numFmtId="0" fontId="24" fillId="0" borderId="0" xfId="5" applyFont="1" applyAlignment="1">
      <alignment horizontal="left" vertical="top"/>
    </xf>
    <xf numFmtId="0" fontId="32" fillId="0" borderId="0" xfId="5" applyFont="1"/>
    <xf numFmtId="0" fontId="32" fillId="0" borderId="0" xfId="5" applyFont="1" applyAlignment="1">
      <alignment horizontal="left" vertical="top"/>
    </xf>
    <xf numFmtId="0" fontId="33" fillId="0" borderId="0" xfId="11" applyFont="1" applyAlignment="1">
      <alignment wrapText="1"/>
    </xf>
    <xf numFmtId="0" fontId="24" fillId="0" borderId="0" xfId="11" applyFont="1" applyAlignment="1">
      <alignment horizontal="left" vertical="top"/>
    </xf>
    <xf numFmtId="0" fontId="3" fillId="0" borderId="0" xfId="5" applyFont="1" applyAlignment="1">
      <alignment wrapText="1"/>
    </xf>
    <xf numFmtId="0" fontId="17" fillId="0" borderId="0" xfId="0" applyFont="1" applyAlignment="1">
      <alignment vertical="center" wrapText="1"/>
    </xf>
    <xf numFmtId="0" fontId="17" fillId="0" borderId="0" xfId="0" applyFont="1" applyAlignment="1">
      <alignment wrapText="1"/>
    </xf>
    <xf numFmtId="0" fontId="18" fillId="0" borderId="0" xfId="0" applyFont="1" applyAlignment="1">
      <alignment horizontal="right" wrapText="1"/>
    </xf>
    <xf numFmtId="0" fontId="24" fillId="0" borderId="0" xfId="12" applyFont="1" applyAlignment="1">
      <alignment wrapText="1"/>
    </xf>
    <xf numFmtId="0" fontId="20" fillId="0" borderId="0" xfId="13"/>
    <xf numFmtId="0" fontId="32" fillId="0" borderId="0" xfId="12" applyFont="1"/>
    <xf numFmtId="0" fontId="32" fillId="0" borderId="0" xfId="12" applyFont="1" applyAlignment="1">
      <alignment wrapText="1"/>
    </xf>
    <xf numFmtId="0" fontId="24" fillId="0" borderId="0" xfId="14" applyFont="1" applyBorder="1" applyAlignment="1">
      <alignment horizontal="left"/>
    </xf>
    <xf numFmtId="0" fontId="16" fillId="0" borderId="0" xfId="15" applyFont="1" applyAlignment="1" applyProtection="1">
      <alignment wrapText="1"/>
    </xf>
    <xf numFmtId="170" fontId="17" fillId="0" borderId="0" xfId="0" applyNumberFormat="1" applyFont="1"/>
    <xf numFmtId="0" fontId="16" fillId="0" borderId="0" xfId="16" applyFont="1" applyFill="1" applyBorder="1" applyAlignment="1">
      <alignment horizontal="left" vertical="top" wrapText="1"/>
    </xf>
    <xf numFmtId="0" fontId="24" fillId="0" borderId="0" xfId="2" applyFont="1" applyAlignment="1">
      <alignment horizontal="left" vertical="top"/>
    </xf>
    <xf numFmtId="0" fontId="2" fillId="0" borderId="0" xfId="5" applyFont="1" applyAlignment="1">
      <alignment wrapText="1"/>
    </xf>
    <xf numFmtId="0" fontId="26" fillId="0" borderId="0" xfId="17" applyFont="1" applyBorder="1" applyAlignment="1" applyProtection="1">
      <alignment wrapText="1"/>
    </xf>
    <xf numFmtId="0" fontId="26" fillId="0" borderId="0" xfId="17" applyFont="1" applyFill="1" applyBorder="1" applyAlignment="1" applyProtection="1">
      <alignment wrapText="1"/>
    </xf>
    <xf numFmtId="0" fontId="1" fillId="0" borderId="0" xfId="11" applyFont="1" applyAlignment="1">
      <alignment wrapText="1"/>
    </xf>
    <xf numFmtId="0" fontId="15" fillId="0" borderId="0" xfId="0" applyFont="1" applyAlignment="1">
      <alignment horizontal="left" wrapText="1"/>
    </xf>
    <xf numFmtId="0" fontId="14" fillId="0" borderId="0" xfId="0" applyFont="1" applyAlignment="1">
      <alignment horizontal="left" wrapText="1"/>
    </xf>
    <xf numFmtId="0" fontId="14" fillId="0" borderId="17" xfId="0" applyFont="1" applyBorder="1" applyAlignment="1">
      <alignment horizontal="left" wrapText="1"/>
    </xf>
    <xf numFmtId="0" fontId="0" fillId="0" borderId="0" xfId="0" applyAlignment="1">
      <alignment horizontal="left"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cellXfs>
  <cellStyles count="19">
    <cellStyle name="ANCLAS,REZONES Y SUS PARTES,DE FUNDICION,DE HIERRO O DE ACERO" xfId="1" xr:uid="{00000000-0005-0000-0000-000000000000}"/>
    <cellStyle name="Heading 1 2" xfId="4" xr:uid="{9F4E1375-44A2-450D-98B6-705AEE882BE7}"/>
    <cellStyle name="Heading 2 2" xfId="8" xr:uid="{19C9C008-239E-479F-8E66-A43C74D00515}"/>
    <cellStyle name="Hyperlink" xfId="17" builtinId="8"/>
    <cellStyle name="Hyperlink 2" xfId="7" xr:uid="{703EB84F-8275-43FA-92DF-78FA0F3D38D8}"/>
    <cellStyle name="Hyperlink 2 2" xfId="9" xr:uid="{F43FB95C-403D-445E-95AA-BC5F56807DC9}"/>
    <cellStyle name="Hyperlink 2 2 2" xfId="10" xr:uid="{4C568D1D-F9CC-4FA5-AF62-DAA66D1C5C86}"/>
    <cellStyle name="Normal" xfId="0" builtinId="0"/>
    <cellStyle name="Normal 2" xfId="2" xr:uid="{00000000-0005-0000-0000-000002000000}"/>
    <cellStyle name="Normal 2 2" xfId="5" xr:uid="{8DA2CDC4-01B5-4BE5-B616-2BED26CCE151}"/>
    <cellStyle name="Normal 2 2 2" xfId="12" xr:uid="{03EA1F66-4D56-4E2B-A05E-13F92F8CA9AF}"/>
    <cellStyle name="Normal 2 2 2 2" xfId="13" xr:uid="{E3FC11CF-BB97-4E71-8764-53C6AF34267E}"/>
    <cellStyle name="Normal 2 2 2 2 2" xfId="14" xr:uid="{BDAC72E3-0493-4DF3-B7B7-D2B13DA19B70}"/>
    <cellStyle name="Normal 2 3" xfId="11" xr:uid="{0BF05D06-6AA9-4DE3-91A1-1255986D33C6}"/>
    <cellStyle name="Normal 3" xfId="15" xr:uid="{28D40491-E866-42E5-B0A0-D9371BE27491}"/>
    <cellStyle name="Normal 3 3" xfId="16" xr:uid="{64D3D6EE-D6A7-4E38-AD0A-08BB4FF3EF43}"/>
    <cellStyle name="Normal 39" xfId="18" xr:uid="{846BFE10-6109-47A8-BD33-4394F7957D3B}"/>
    <cellStyle name="Paragraph Han" xfId="6" xr:uid="{913C3C1F-7251-4FFA-90EB-BB7BE0B2BCA2}"/>
    <cellStyle name="Title" xfId="3" builtinId="15"/>
  </cellStyles>
  <dxfs count="29">
    <dxf>
      <fill>
        <patternFill>
          <bgColor theme="9" tint="0.39994506668294322"/>
        </patternFill>
      </fill>
    </dxf>
    <dxf>
      <font>
        <b/>
        <i val="0"/>
        <strike val="0"/>
      </font>
      <fill>
        <patternFill>
          <bgColor theme="7" tint="0.39994506668294322"/>
        </patternFill>
      </fill>
    </dxf>
    <dxf>
      <font>
        <strike val="0"/>
        <color theme="0"/>
      </font>
      <fill>
        <patternFill patternType="lightUp">
          <bgColor theme="0" tint="-4.9989318521683403E-2"/>
        </patternFill>
      </fill>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general" vertical="bottom" textRotation="0" wrapText="1" indent="0" justifyLastLine="0" shrinkToFit="0" readingOrder="0"/>
    </dxf>
    <dxf>
      <font>
        <strike val="0"/>
        <outline val="0"/>
        <shadow val="0"/>
        <u val="none"/>
        <vertAlign val="baseline"/>
        <sz val="12"/>
        <color rgb="FF000000"/>
        <name val="Arial"/>
        <family val="2"/>
        <scheme val="none"/>
      </font>
      <alignment horizontal="left" vertical="bottom" textRotation="0" wrapText="0" indent="0" justifyLastLine="0" shrinkToFit="0" readingOrder="0"/>
    </dxf>
    <dxf>
      <font>
        <strike val="0"/>
        <outline val="0"/>
        <shadow val="0"/>
        <u val="none"/>
        <vertAlign val="baseline"/>
        <sz val="12"/>
        <name val="Arial"/>
        <scheme val="none"/>
      </font>
    </dxf>
    <dxf>
      <font>
        <strike val="0"/>
        <outline val="0"/>
        <shadow val="0"/>
        <u val="none"/>
        <vertAlign val="baseline"/>
        <sz val="12"/>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b1\AppData\Local\Temp\notesEF89B6\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LFS%20LADB\1998%20ladb\Table13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ata13\taylos2$\LFS%20LADB\1998%20ladb\Table13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17278F-9A2E-4ED1-BBE2-EE04DA4B0AC9}" name="Notes" displayName="Notes" ref="A2:B5" totalsRowShown="0" headerRowDxfId="28" dataDxfId="27">
  <tableColumns count="2">
    <tableColumn id="1" xr3:uid="{355759EA-959C-4AB2-8E98-B9B51BBC3AFA}" name="Footnote number " dataDxfId="26" dataCellStyle="Normal 2"/>
    <tableColumn id="2" xr3:uid="{354633A2-247B-4B8C-BDA8-C0A1A67DAE8E}" name="Footnote text " dataDxfId="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1376F3-0377-458C-8899-8E4BDC9615B5}" name="Table_of_contents" displayName="Table_of_contents" ref="A2:B4" totalsRowShown="0" headerRowDxfId="24" dataDxfId="23">
  <tableColumns count="2">
    <tableColumn id="1" xr3:uid="{2C7889CA-8FAD-4773-86BC-FB93B9785FEA}" name="Worksheet number" dataDxfId="22" dataCellStyle="Normal 2 2 2 2 2"/>
    <tableColumn id="2" xr3:uid="{8247768B-131E-4C87-B9FB-956C96012453}" name="Worksheet description" dataDxfId="21" dataCellStyle="Normal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1B5758-DCA7-4D16-BAB6-38A95422C219}" name="LM_Data" displayName="LM_Data" ref="A4:P59" totalsRowShown="0" headerRowDxfId="20" dataDxfId="19">
  <tableColumns count="16">
    <tableColumn id="1" xr3:uid="{23DABA40-98BC-44F4-AA58-38257BB18998}" name="Labour market status" dataDxfId="18"/>
    <tableColumn id="2" xr3:uid="{7C66C33F-0A8D-4C87-A33C-000C8FC4B0C0}" name="North East" dataDxfId="17"/>
    <tableColumn id="3" xr3:uid="{22117C1C-8764-48B2-960E-DC93443C5215}" name="North West" dataDxfId="16"/>
    <tableColumn id="4" xr3:uid="{2AFA37DF-06B5-42C1-88E9-4910E76BE637}" name="Yorkshire and The Humber" dataDxfId="15"/>
    <tableColumn id="5" xr3:uid="{B0A2A332-3F20-41DD-AEEF-0DC00B63398F}" name="East Midlands" dataDxfId="14"/>
    <tableColumn id="6" xr3:uid="{5968F737-0721-4035-B942-569A7A86BDC6}" name="West Midlands" dataDxfId="13"/>
    <tableColumn id="7" xr3:uid="{2FF82175-9C3B-496B-8D32-0919B83772B0}" name="East of England" dataDxfId="12"/>
    <tableColumn id="8" xr3:uid="{9BF5CDC7-9FB6-41A9-A54E-64A73ECC52F9}" name="London" dataDxfId="11"/>
    <tableColumn id="9" xr3:uid="{B2D0E2A5-AE60-4DA9-BACD-B38EDA9DF177}" name="South East" dataDxfId="10"/>
    <tableColumn id="10" xr3:uid="{1B9FAFDE-ADBA-429B-B83D-2DE8C4F4C62F}" name="South West" dataDxfId="9"/>
    <tableColumn id="11" xr3:uid="{A5743642-B016-448B-A19A-FFDCA1F887F6}" name="England" dataDxfId="8"/>
    <tableColumn id="12" xr3:uid="{158987D5-108D-4442-9F46-5E043FB8A8CB}" name="Wales" dataDxfId="7"/>
    <tableColumn id="13" xr3:uid="{7ED6BA61-04B0-4018-A58E-FD51C71DCE41}" name="Scotland" dataDxfId="6"/>
    <tableColumn id="14" xr3:uid="{55478A8C-C3EA-4697-93FB-B4D68B78D188}" name="Great Britain" dataDxfId="5"/>
    <tableColumn id="15" xr3:uid="{57F1292F-2B08-400E-8533-D609D177062A}" name="Northern Ireland" dataDxfId="4"/>
    <tableColumn id="16" xr3:uid="{05BA397A-E6CA-46D3-9EC2-7082F15B5BEC}" name="United Kingdom"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bulletins/regionallabourmarket/may2023" TargetMode="External"/><Relationship Id="rId2" Type="http://schemas.openxmlformats.org/officeDocument/2006/relationships/hyperlink" Target="https://www.ons.gov.uk/employmentandlabourmarket/peopleinwork/employmentandemployeetypes/bulletins/regionallabourmarket/may2023/relateddata" TargetMode="External"/><Relationship Id="rId1" Type="http://schemas.openxmlformats.org/officeDocument/2006/relationships/hyperlink" Target="mailto:labour.supply@ons.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AD01-AE43-4EA2-9FC7-B6A039D1FA3B}">
  <sheetPr codeName="Sheet5"/>
  <dimension ref="A1:A13"/>
  <sheetViews>
    <sheetView showGridLines="0" tabSelected="1" workbookViewId="0"/>
  </sheetViews>
  <sheetFormatPr defaultColWidth="9.21875" defaultRowHeight="13.2" x14ac:dyDescent="0.25"/>
  <cols>
    <col min="1" max="1" width="83.77734375" style="45" customWidth="1"/>
    <col min="2" max="16384" width="9.21875" style="45"/>
  </cols>
  <sheetData>
    <row r="1" spans="1:1" ht="38.4" x14ac:dyDescent="0.35">
      <c r="A1" s="44" t="s">
        <v>179</v>
      </c>
    </row>
    <row r="2" spans="1:1" ht="75.599999999999994" x14ac:dyDescent="0.25">
      <c r="A2" s="46" t="s">
        <v>139</v>
      </c>
    </row>
    <row r="3" spans="1:1" ht="15" x14ac:dyDescent="0.25">
      <c r="A3" s="71" t="s">
        <v>180</v>
      </c>
    </row>
    <row r="4" spans="1:1" ht="31.5" customHeight="1" x14ac:dyDescent="0.3">
      <c r="A4" s="47" t="s">
        <v>125</v>
      </c>
    </row>
    <row r="5" spans="1:1" ht="15" x14ac:dyDescent="0.25">
      <c r="A5" s="46" t="s">
        <v>181</v>
      </c>
    </row>
    <row r="6" spans="1:1" ht="15" x14ac:dyDescent="0.25">
      <c r="A6" s="46" t="s">
        <v>182</v>
      </c>
    </row>
    <row r="7" spans="1:1" ht="26.25" customHeight="1" x14ac:dyDescent="0.3">
      <c r="A7" s="47" t="s">
        <v>126</v>
      </c>
    </row>
    <row r="8" spans="1:1" ht="15" x14ac:dyDescent="0.25">
      <c r="A8" s="72" t="s">
        <v>127</v>
      </c>
    </row>
    <row r="9" spans="1:1" ht="17.399999999999999" x14ac:dyDescent="0.3">
      <c r="A9" s="48"/>
    </row>
    <row r="10" spans="1:1" ht="97.5" customHeight="1" x14ac:dyDescent="0.25">
      <c r="A10" s="68" t="s">
        <v>183</v>
      </c>
    </row>
    <row r="11" spans="1:1" ht="33.75" customHeight="1" x14ac:dyDescent="0.3">
      <c r="A11" s="47" t="s">
        <v>128</v>
      </c>
    </row>
    <row r="12" spans="1:1" ht="15" x14ac:dyDescent="0.25">
      <c r="A12" s="49" t="s">
        <v>129</v>
      </c>
    </row>
    <row r="13" spans="1:1" ht="15" x14ac:dyDescent="0.25">
      <c r="A13" s="50" t="s">
        <v>130</v>
      </c>
    </row>
  </sheetData>
  <hyperlinks>
    <hyperlink ref="A12" r:id="rId1" xr:uid="{568BA597-DFE9-4501-A38D-F64E694FD271}"/>
    <hyperlink ref="A8" r:id="rId2" xr:uid="{370880B6-3B25-430D-B63C-98C9236BDC33}"/>
    <hyperlink ref="A3" r:id="rId3" xr:uid="{61C90645-13D6-4600-A325-2E4D51B9E9CA}"/>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62A4-87DC-45E2-8B38-3C49DFBD0807}">
  <sheetPr codeName="Sheet6"/>
  <dimension ref="A1:G5"/>
  <sheetViews>
    <sheetView workbookViewId="0"/>
  </sheetViews>
  <sheetFormatPr defaultColWidth="9.21875" defaultRowHeight="13.2" x14ac:dyDescent="0.25"/>
  <cols>
    <col min="1" max="1" width="21.21875" style="45" customWidth="1"/>
    <col min="2" max="2" width="55.77734375" style="45" customWidth="1"/>
    <col min="3" max="16384" width="9.21875" style="45"/>
  </cols>
  <sheetData>
    <row r="1" spans="1:7" ht="15.6" x14ac:dyDescent="0.3">
      <c r="A1" s="51" t="s">
        <v>131</v>
      </c>
      <c r="B1" s="52"/>
    </row>
    <row r="2" spans="1:7" ht="15.6" x14ac:dyDescent="0.3">
      <c r="A2" s="53" t="s">
        <v>132</v>
      </c>
      <c r="B2" s="54" t="s">
        <v>133</v>
      </c>
    </row>
    <row r="3" spans="1:7" ht="15.6" x14ac:dyDescent="0.3">
      <c r="A3" s="52"/>
      <c r="B3" s="73" t="s">
        <v>184</v>
      </c>
      <c r="C3" s="55"/>
      <c r="D3" s="55"/>
      <c r="E3" s="55"/>
      <c r="F3" s="55"/>
      <c r="G3" s="55"/>
    </row>
    <row r="4" spans="1:7" ht="15" x14ac:dyDescent="0.25">
      <c r="A4" s="56"/>
      <c r="B4" s="57"/>
    </row>
    <row r="5" spans="1:7" ht="15" x14ac:dyDescent="0.25">
      <c r="A5" s="69"/>
      <c r="B5" s="70"/>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AAFF1-D360-4A37-8B50-0948FA2FA931}">
  <sheetPr codeName="Sheet7"/>
  <dimension ref="A1:B4"/>
  <sheetViews>
    <sheetView workbookViewId="0"/>
  </sheetViews>
  <sheetFormatPr defaultColWidth="9.21875" defaultRowHeight="14.4" x14ac:dyDescent="0.3"/>
  <cols>
    <col min="1" max="1" width="26.44140625" style="62" bestFit="1" customWidth="1"/>
    <col min="2" max="2" width="63.21875" style="62" customWidth="1"/>
    <col min="3" max="16384" width="9.21875" style="62"/>
  </cols>
  <sheetData>
    <row r="1" spans="1:2" ht="15.6" x14ac:dyDescent="0.3">
      <c r="A1" s="51" t="s">
        <v>134</v>
      </c>
      <c r="B1" s="61"/>
    </row>
    <row r="2" spans="1:2" ht="15.6" x14ac:dyDescent="0.3">
      <c r="A2" s="63" t="s">
        <v>135</v>
      </c>
      <c r="B2" s="64" t="s">
        <v>136</v>
      </c>
    </row>
    <row r="3" spans="1:2" ht="30.75" customHeight="1" x14ac:dyDescent="0.3">
      <c r="A3" s="65" t="s">
        <v>137</v>
      </c>
      <c r="B3" s="66" t="str">
        <f>"Labour market status by United Kingdom country and region, seasonally adjusted, " &amp; LEFT(Sheet2!A3,3) &amp; " to " &amp; RIGHT(Sheet2!A3,8)</f>
        <v>Labour market status by United Kingdom country and region, seasonally adjusted, Jan to Mar 2023</v>
      </c>
    </row>
    <row r="4" spans="1:2" ht="32.25" customHeight="1" x14ac:dyDescent="0.3">
      <c r="A4" s="65" t="s">
        <v>138</v>
      </c>
      <c r="B4" s="66" t="str">
        <f>"Interactive tool for Labour market status by United Kingdom country and region, seasonally adjusted, " &amp; LEFT(Sheet2!A3,3) &amp; " to " &amp; RIGHT(Sheet2!A3,8)</f>
        <v>Interactive tool for Labour market status by United Kingdom country and region, seasonally adjusted, Jan to Mar 2023</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63"/>
  <sheetViews>
    <sheetView zoomScaleNormal="100" workbookViewId="0"/>
  </sheetViews>
  <sheetFormatPr defaultColWidth="9.21875" defaultRowHeight="15" x14ac:dyDescent="0.25"/>
  <cols>
    <col min="1" max="1" width="56.44140625" style="36" bestFit="1" customWidth="1"/>
    <col min="2" max="16" width="14.44140625" style="36" customWidth="1"/>
    <col min="17" max="16384" width="9.21875" style="36"/>
  </cols>
  <sheetData>
    <row r="1" spans="1:17" ht="21" x14ac:dyDescent="0.4">
      <c r="A1" s="42" t="s">
        <v>143</v>
      </c>
    </row>
    <row r="2" spans="1:17" x14ac:dyDescent="0.25">
      <c r="A2" s="35" t="s">
        <v>121</v>
      </c>
    </row>
    <row r="3" spans="1:17" x14ac:dyDescent="0.25">
      <c r="A3" s="35" t="s">
        <v>122</v>
      </c>
    </row>
    <row r="4" spans="1:17" ht="46.8" x14ac:dyDescent="0.3">
      <c r="A4" s="37" t="s">
        <v>123</v>
      </c>
      <c r="B4" s="60" t="s">
        <v>7</v>
      </c>
      <c r="C4" s="60" t="s">
        <v>8</v>
      </c>
      <c r="D4" s="60" t="s">
        <v>9</v>
      </c>
      <c r="E4" s="60" t="s">
        <v>10</v>
      </c>
      <c r="F4" s="60" t="s">
        <v>11</v>
      </c>
      <c r="G4" s="60" t="s">
        <v>12</v>
      </c>
      <c r="H4" s="60" t="s">
        <v>13</v>
      </c>
      <c r="I4" s="60" t="s">
        <v>14</v>
      </c>
      <c r="J4" s="60" t="s">
        <v>15</v>
      </c>
      <c r="K4" s="60" t="s">
        <v>16</v>
      </c>
      <c r="L4" s="60" t="s">
        <v>17</v>
      </c>
      <c r="M4" s="60" t="s">
        <v>18</v>
      </c>
      <c r="N4" s="60" t="s">
        <v>19</v>
      </c>
      <c r="O4" s="60" t="s">
        <v>20</v>
      </c>
      <c r="P4" s="60" t="s">
        <v>21</v>
      </c>
    </row>
    <row r="5" spans="1:17" x14ac:dyDescent="0.25">
      <c r="A5" s="43" t="s">
        <v>124</v>
      </c>
      <c r="B5" s="38" t="s">
        <v>22</v>
      </c>
      <c r="C5" s="38" t="s">
        <v>23</v>
      </c>
      <c r="D5" s="38" t="s">
        <v>24</v>
      </c>
      <c r="E5" s="38" t="s">
        <v>25</v>
      </c>
      <c r="F5" s="38" t="s">
        <v>26</v>
      </c>
      <c r="G5" s="38" t="s">
        <v>27</v>
      </c>
      <c r="H5" s="38" t="s">
        <v>28</v>
      </c>
      <c r="I5" s="38" t="s">
        <v>29</v>
      </c>
      <c r="J5" s="38" t="s">
        <v>30</v>
      </c>
      <c r="K5" s="38" t="s">
        <v>31</v>
      </c>
      <c r="L5" s="38" t="s">
        <v>32</v>
      </c>
      <c r="M5" s="38" t="s">
        <v>33</v>
      </c>
      <c r="N5" s="38" t="s">
        <v>34</v>
      </c>
      <c r="O5" s="38" t="s">
        <v>35</v>
      </c>
      <c r="P5" s="38" t="s">
        <v>36</v>
      </c>
    </row>
    <row r="6" spans="1:17" ht="15" customHeight="1" x14ac:dyDescent="0.25">
      <c r="A6" s="36" t="s">
        <v>67</v>
      </c>
      <c r="B6" s="39">
        <v>1239898.3213203899</v>
      </c>
      <c r="C6" s="39">
        <v>3492546.406345536</v>
      </c>
      <c r="D6" s="39">
        <v>2633547.7443592642</v>
      </c>
      <c r="E6" s="39">
        <v>2344669.3829866042</v>
      </c>
      <c r="F6" s="39">
        <v>2830007.4197192267</v>
      </c>
      <c r="G6" s="39">
        <v>3146325.1990243052</v>
      </c>
      <c r="H6" s="39">
        <v>4873223.6832475644</v>
      </c>
      <c r="I6" s="39">
        <v>4648418.3758606724</v>
      </c>
      <c r="J6" s="39">
        <v>2802909.8679273585</v>
      </c>
      <c r="K6" s="39">
        <v>28011546.400790922</v>
      </c>
      <c r="L6" s="39">
        <v>1425046.8855704307</v>
      </c>
      <c r="M6" s="39">
        <v>2682825.3309379644</v>
      </c>
      <c r="N6" s="39">
        <v>32119418.617299315</v>
      </c>
      <c r="O6" s="39">
        <v>875685.6765249616</v>
      </c>
      <c r="P6" s="39">
        <v>32995104.293824278</v>
      </c>
      <c r="Q6" s="39"/>
    </row>
    <row r="7" spans="1:17" ht="15" customHeight="1" x14ac:dyDescent="0.25">
      <c r="A7" s="36" t="s">
        <v>68</v>
      </c>
      <c r="B7" s="67">
        <v>40142.549376021372</v>
      </c>
      <c r="C7" s="67">
        <v>30842.430737514049</v>
      </c>
      <c r="D7" s="67">
        <v>45511.638247013092</v>
      </c>
      <c r="E7" s="67">
        <v>26370.282146762125</v>
      </c>
      <c r="F7" s="67">
        <v>15513.165666406043</v>
      </c>
      <c r="G7" s="67">
        <v>16575.791924206074</v>
      </c>
      <c r="H7" s="67">
        <v>82810.15975877177</v>
      </c>
      <c r="I7" s="67">
        <v>42728.954650053754</v>
      </c>
      <c r="J7" s="67">
        <v>-52907.243224516511</v>
      </c>
      <c r="K7" s="67">
        <v>247587.72928223014</v>
      </c>
      <c r="L7" s="67">
        <v>-10133.508717230521</v>
      </c>
      <c r="M7" s="67">
        <v>-59584.905061540194</v>
      </c>
      <c r="N7" s="67">
        <v>177869.31550345942</v>
      </c>
      <c r="O7" s="67">
        <v>3855.3767864323454</v>
      </c>
      <c r="P7" s="67">
        <v>181724.69228989631</v>
      </c>
      <c r="Q7" s="39"/>
    </row>
    <row r="8" spans="1:17" ht="15" customHeight="1" x14ac:dyDescent="0.25">
      <c r="A8" s="36" t="s">
        <v>69</v>
      </c>
      <c r="B8" s="67">
        <v>37567.252609007992</v>
      </c>
      <c r="C8" s="67">
        <v>101381.89383551572</v>
      </c>
      <c r="D8" s="67">
        <v>81241.936781398021</v>
      </c>
      <c r="E8" s="67">
        <v>-3288.2997705219314</v>
      </c>
      <c r="F8" s="67">
        <v>-43801.337168249302</v>
      </c>
      <c r="G8" s="67">
        <v>49299.580793072935</v>
      </c>
      <c r="H8" s="67">
        <v>87109.094455168582</v>
      </c>
      <c r="I8" s="67">
        <v>63806.053386665881</v>
      </c>
      <c r="J8" s="67">
        <v>16084.178588424809</v>
      </c>
      <c r="K8" s="67">
        <v>389400.3535104841</v>
      </c>
      <c r="L8" s="67">
        <v>-45382.576287775533</v>
      </c>
      <c r="M8" s="67">
        <v>-5344.7466671881266</v>
      </c>
      <c r="N8" s="67">
        <v>338673.03055551648</v>
      </c>
      <c r="O8" s="67">
        <v>24329.001496533514</v>
      </c>
      <c r="P8" s="67">
        <v>363002.03205205128</v>
      </c>
      <c r="Q8" s="40"/>
    </row>
    <row r="9" spans="1:17" ht="30" customHeight="1" x14ac:dyDescent="0.25">
      <c r="A9" s="36" t="s">
        <v>70</v>
      </c>
      <c r="B9" s="41">
        <v>73.67518751380635</v>
      </c>
      <c r="C9" s="41">
        <v>74.865873006853818</v>
      </c>
      <c r="D9" s="41">
        <v>74.75704061612484</v>
      </c>
      <c r="E9" s="41">
        <v>75.555624388984512</v>
      </c>
      <c r="F9" s="41">
        <v>74.158936409438539</v>
      </c>
      <c r="G9" s="41">
        <v>78.696641204038883</v>
      </c>
      <c r="H9" s="41">
        <v>75.35511819273799</v>
      </c>
      <c r="I9" s="41">
        <v>78.82982766911438</v>
      </c>
      <c r="J9" s="41">
        <v>78.78821119428234</v>
      </c>
      <c r="K9" s="41">
        <v>76.297079398625456</v>
      </c>
      <c r="L9" s="41">
        <v>71.53125537194839</v>
      </c>
      <c r="M9" s="41">
        <v>75.334188590568118</v>
      </c>
      <c r="N9" s="41">
        <v>75.989473942066937</v>
      </c>
      <c r="O9" s="41">
        <v>71.988596967747625</v>
      </c>
      <c r="P9" s="41">
        <v>75.876896123823229</v>
      </c>
      <c r="Q9" s="40"/>
    </row>
    <row r="10" spans="1:17" ht="15" customHeight="1" x14ac:dyDescent="0.25">
      <c r="A10" s="36" t="s">
        <v>71</v>
      </c>
      <c r="B10" s="41">
        <v>2.7151289244008865</v>
      </c>
      <c r="C10" s="41">
        <v>0.77941834170945867</v>
      </c>
      <c r="D10" s="41">
        <v>0.87909129340648917</v>
      </c>
      <c r="E10" s="41">
        <v>0.8992985677727745</v>
      </c>
      <c r="F10" s="41">
        <v>-0.3796548006574767</v>
      </c>
      <c r="G10" s="41">
        <v>0.6002562609482851</v>
      </c>
      <c r="H10" s="41">
        <v>0.28247788580112854</v>
      </c>
      <c r="I10" s="41">
        <v>0.64446957135712069</v>
      </c>
      <c r="J10" s="41">
        <v>-1.4693875698486352</v>
      </c>
      <c r="K10" s="41">
        <v>0.42531558841369588</v>
      </c>
      <c r="L10" s="41">
        <v>-0.27064839182698108</v>
      </c>
      <c r="M10" s="41">
        <v>-1.2485274854749804</v>
      </c>
      <c r="N10" s="41">
        <v>0.2496968538344646</v>
      </c>
      <c r="O10" s="41">
        <v>0.12488963270101294</v>
      </c>
      <c r="P10" s="41">
        <v>0.24619102775125157</v>
      </c>
      <c r="Q10" s="40"/>
    </row>
    <row r="11" spans="1:17" ht="15" customHeight="1" x14ac:dyDescent="0.25">
      <c r="A11" s="36" t="s">
        <v>72</v>
      </c>
      <c r="B11" s="41">
        <v>2.7295603684427761</v>
      </c>
      <c r="C11" s="41">
        <v>1.7577988309551387</v>
      </c>
      <c r="D11" s="41">
        <v>1.6186743924106395</v>
      </c>
      <c r="E11" s="41">
        <v>-0.55237491630366264</v>
      </c>
      <c r="F11" s="41">
        <v>-1.9533017547254303</v>
      </c>
      <c r="G11" s="41">
        <v>0.76499349600887001</v>
      </c>
      <c r="H11" s="41">
        <v>0.14435663095665063</v>
      </c>
      <c r="I11" s="41">
        <v>0.47929564719346729</v>
      </c>
      <c r="J11" s="41">
        <v>-0.34411935317540099</v>
      </c>
      <c r="K11" s="41">
        <v>0.41201670619557262</v>
      </c>
      <c r="L11" s="41">
        <v>-2.6228052269049584</v>
      </c>
      <c r="M11" s="41">
        <v>-0.19947634042019047</v>
      </c>
      <c r="N11" s="41">
        <v>0.216279243264907</v>
      </c>
      <c r="O11" s="41">
        <v>1.4218991071492582</v>
      </c>
      <c r="P11" s="41">
        <v>0.25021255207913384</v>
      </c>
      <c r="Q11" s="40"/>
    </row>
    <row r="12" spans="1:17" ht="30" customHeight="1" x14ac:dyDescent="0.25">
      <c r="A12" s="36" t="s">
        <v>73</v>
      </c>
      <c r="B12" s="39">
        <v>54758.470335109036</v>
      </c>
      <c r="C12" s="39">
        <v>120797.12658035931</v>
      </c>
      <c r="D12" s="39">
        <v>107434.31987182383</v>
      </c>
      <c r="E12" s="39">
        <v>90891.240437322092</v>
      </c>
      <c r="F12" s="39">
        <v>152293.26508687413</v>
      </c>
      <c r="G12" s="39">
        <v>132500.86032504917</v>
      </c>
      <c r="H12" s="39">
        <v>241199.89072119596</v>
      </c>
      <c r="I12" s="39">
        <v>181054.29872420625</v>
      </c>
      <c r="J12" s="39">
        <v>71981.755033853697</v>
      </c>
      <c r="K12" s="39">
        <v>1152911.2271157936</v>
      </c>
      <c r="L12" s="39">
        <v>68277.174115750415</v>
      </c>
      <c r="M12" s="39">
        <v>85777.818750874867</v>
      </c>
      <c r="N12" s="39">
        <v>1306966.2199824187</v>
      </c>
      <c r="O12" s="39">
        <v>22478.851150594357</v>
      </c>
      <c r="P12" s="39">
        <v>1329445.0711330131</v>
      </c>
      <c r="Q12" s="40"/>
    </row>
    <row r="13" spans="1:17" ht="15" customHeight="1" x14ac:dyDescent="0.25">
      <c r="A13" s="36" t="s">
        <v>74</v>
      </c>
      <c r="B13" s="67">
        <v>-1322.6779046128286</v>
      </c>
      <c r="C13" s="67">
        <v>-14255.563946577415</v>
      </c>
      <c r="D13" s="67">
        <v>557.66899613608257</v>
      </c>
      <c r="E13" s="67">
        <v>12410.587127697203</v>
      </c>
      <c r="F13" s="67">
        <v>21367.499784803062</v>
      </c>
      <c r="G13" s="67">
        <v>19172.472176354873</v>
      </c>
      <c r="H13" s="67">
        <v>14319.540262580878</v>
      </c>
      <c r="I13" s="67">
        <v>-12798.826843686838</v>
      </c>
      <c r="J13" s="67">
        <v>10824.500552964964</v>
      </c>
      <c r="K13" s="67">
        <v>50275.200205660192</v>
      </c>
      <c r="L13" s="67">
        <v>16019.083143956741</v>
      </c>
      <c r="M13" s="67">
        <v>-7142.1661499568436</v>
      </c>
      <c r="N13" s="67">
        <v>59152.117199659813</v>
      </c>
      <c r="O13" s="67">
        <v>362.35081535599238</v>
      </c>
      <c r="P13" s="67">
        <v>59514.468015015824</v>
      </c>
      <c r="Q13" s="40"/>
    </row>
    <row r="14" spans="1:17" ht="15" customHeight="1" x14ac:dyDescent="0.25">
      <c r="A14" s="36" t="s">
        <v>75</v>
      </c>
      <c r="B14" s="67">
        <v>-7899.6213421460998</v>
      </c>
      <c r="C14" s="67">
        <v>-32476.581968161641</v>
      </c>
      <c r="D14" s="67">
        <v>1107.346312197973</v>
      </c>
      <c r="E14" s="67">
        <v>27040.316400934506</v>
      </c>
      <c r="F14" s="67">
        <v>15194.990374706889</v>
      </c>
      <c r="G14" s="67">
        <v>24648.678210873681</v>
      </c>
      <c r="H14" s="67">
        <v>4573.5132736361702</v>
      </c>
      <c r="I14" s="67">
        <v>28171.466089383553</v>
      </c>
      <c r="J14" s="67">
        <v>-9936.1912811785733</v>
      </c>
      <c r="K14" s="67">
        <v>50423.916070246603</v>
      </c>
      <c r="L14" s="67">
        <v>23176.548151040377</v>
      </c>
      <c r="M14" s="67">
        <v>-2350.0487213717424</v>
      </c>
      <c r="N14" s="67">
        <v>71250.415499914903</v>
      </c>
      <c r="O14" s="67">
        <v>-497.02059701342296</v>
      </c>
      <c r="P14" s="67">
        <v>70753.394902901724</v>
      </c>
      <c r="Q14" s="40"/>
    </row>
    <row r="15" spans="1:17" ht="30" customHeight="1" x14ac:dyDescent="0.25">
      <c r="A15" s="36" t="s">
        <v>76</v>
      </c>
      <c r="B15" s="41">
        <v>4.2295742538135146</v>
      </c>
      <c r="C15" s="41">
        <v>3.3430844723071265</v>
      </c>
      <c r="D15" s="41">
        <v>3.9195557414915729</v>
      </c>
      <c r="E15" s="41">
        <v>3.7318406104606274</v>
      </c>
      <c r="F15" s="41">
        <v>5.1065697655089322</v>
      </c>
      <c r="G15" s="41">
        <v>4.0411067231587916</v>
      </c>
      <c r="H15" s="41">
        <v>4.716071855073718</v>
      </c>
      <c r="I15" s="41">
        <v>3.7489455044855164</v>
      </c>
      <c r="J15" s="41">
        <v>2.5038076030048972</v>
      </c>
      <c r="K15" s="41">
        <v>3.9531378975914948</v>
      </c>
      <c r="L15" s="41">
        <v>4.5721605885127667</v>
      </c>
      <c r="M15" s="41">
        <v>3.0982345288639639</v>
      </c>
      <c r="N15" s="41">
        <v>3.9099837638580324</v>
      </c>
      <c r="O15" s="41">
        <v>2.5027542791930877</v>
      </c>
      <c r="P15" s="41">
        <v>3.873161034097286</v>
      </c>
      <c r="Q15" s="40"/>
    </row>
    <row r="16" spans="1:17" ht="15" customHeight="1" x14ac:dyDescent="0.25">
      <c r="A16" s="36" t="s">
        <v>77</v>
      </c>
      <c r="B16" s="41">
        <v>-0.23606514079044771</v>
      </c>
      <c r="C16" s="41">
        <v>-0.41176199252373102</v>
      </c>
      <c r="D16" s="41">
        <v>-4.6311079189555571E-2</v>
      </c>
      <c r="E16" s="41">
        <v>0.45741987264548678</v>
      </c>
      <c r="F16" s="41">
        <v>0.66150711088806347</v>
      </c>
      <c r="G16" s="41">
        <v>0.54663649137083414</v>
      </c>
      <c r="H16" s="41">
        <v>0.19410530978713147</v>
      </c>
      <c r="I16" s="41">
        <v>-0.29004620521416591</v>
      </c>
      <c r="J16" s="41">
        <v>0.40720863383218697</v>
      </c>
      <c r="K16" s="41">
        <v>0.13337308490809763</v>
      </c>
      <c r="L16" s="41">
        <v>1.0588663252761754</v>
      </c>
      <c r="M16" s="41">
        <v>-0.17898461886993644</v>
      </c>
      <c r="N16" s="41">
        <v>0.15030302647270011</v>
      </c>
      <c r="O16" s="41">
        <v>2.8725586052362306E-2</v>
      </c>
      <c r="P16" s="41">
        <v>0.14720074593064147</v>
      </c>
      <c r="Q16" s="40"/>
    </row>
    <row r="17" spans="1:17" ht="15" customHeight="1" x14ac:dyDescent="0.25">
      <c r="A17" s="36" t="s">
        <v>78</v>
      </c>
      <c r="B17" s="41">
        <v>-0.72367701815825214</v>
      </c>
      <c r="C17" s="41">
        <v>-0.98125972525504634</v>
      </c>
      <c r="D17" s="41">
        <v>-7.9754517299940098E-2</v>
      </c>
      <c r="E17" s="41">
        <v>1.0844114630343302</v>
      </c>
      <c r="F17" s="41">
        <v>0.55318192346290029</v>
      </c>
      <c r="G17" s="41">
        <v>0.67585572661372373</v>
      </c>
      <c r="H17" s="41">
        <v>4.9713018493040551E-3</v>
      </c>
      <c r="I17" s="41">
        <v>0.52186394283037529</v>
      </c>
      <c r="J17" s="41">
        <v>-0.35172627241433485</v>
      </c>
      <c r="K17" s="41">
        <v>0.11501297779687736</v>
      </c>
      <c r="L17" s="41">
        <v>1.5962628265951646</v>
      </c>
      <c r="M17" s="41">
        <v>-7.6059772959961691E-2</v>
      </c>
      <c r="N17" s="41">
        <v>0.16725740127188438</v>
      </c>
      <c r="O17" s="41">
        <v>-0.12506414439501956</v>
      </c>
      <c r="P17" s="41">
        <v>0.15919765356190574</v>
      </c>
      <c r="Q17" s="40"/>
    </row>
    <row r="18" spans="1:17" ht="30" customHeight="1" x14ac:dyDescent="0.25">
      <c r="A18" s="36" t="s">
        <v>79</v>
      </c>
      <c r="B18" s="39">
        <v>373556.78168844082</v>
      </c>
      <c r="C18" s="39">
        <v>1016093.7162840783</v>
      </c>
      <c r="D18" s="39">
        <v>750209.85199479619</v>
      </c>
      <c r="E18" s="39">
        <v>632228.62636454892</v>
      </c>
      <c r="F18" s="39">
        <v>794968.52844264382</v>
      </c>
      <c r="G18" s="39">
        <v>681539.95812940854</v>
      </c>
      <c r="H18" s="39">
        <v>1284981.1155227979</v>
      </c>
      <c r="I18" s="39">
        <v>1008402.6905550055</v>
      </c>
      <c r="J18" s="39">
        <v>640439.21424251772</v>
      </c>
      <c r="K18" s="39">
        <v>7182420.4832242392</v>
      </c>
      <c r="L18" s="39">
        <v>476651.72243775113</v>
      </c>
      <c r="M18" s="39">
        <v>765593.90837749536</v>
      </c>
      <c r="N18" s="39">
        <v>8424666.1140394844</v>
      </c>
      <c r="O18" s="39">
        <v>305689.3179363794</v>
      </c>
      <c r="P18" s="39">
        <v>8730355.4319758639</v>
      </c>
      <c r="Q18" s="40"/>
    </row>
    <row r="19" spans="1:17" ht="15" customHeight="1" x14ac:dyDescent="0.25">
      <c r="A19" s="36" t="s">
        <v>80</v>
      </c>
      <c r="B19" s="67">
        <v>-44767.752104040352</v>
      </c>
      <c r="C19" s="67">
        <v>-17125.77557508531</v>
      </c>
      <c r="D19" s="67">
        <v>-29703.521393380594</v>
      </c>
      <c r="E19" s="67">
        <v>-40661.304254423478</v>
      </c>
      <c r="F19" s="67">
        <v>-1722.2604337898083</v>
      </c>
      <c r="G19" s="67">
        <v>-40986.424744349439</v>
      </c>
      <c r="H19" s="67">
        <v>-32115.718700763071</v>
      </c>
      <c r="I19" s="67">
        <v>-23907.938303261297</v>
      </c>
      <c r="J19" s="67">
        <v>38258.668726703385</v>
      </c>
      <c r="K19" s="67">
        <v>-192732.02678238973</v>
      </c>
      <c r="L19" s="67">
        <v>-10157.996654838673</v>
      </c>
      <c r="M19" s="67">
        <v>48715.078242395539</v>
      </c>
      <c r="N19" s="67">
        <v>-154174.94519483484</v>
      </c>
      <c r="O19" s="67">
        <v>-1490.9179928000085</v>
      </c>
      <c r="P19" s="67">
        <v>-155665.86318763345</v>
      </c>
      <c r="Q19" s="40"/>
    </row>
    <row r="20" spans="1:17" ht="15" customHeight="1" x14ac:dyDescent="0.25">
      <c r="A20" s="36" t="s">
        <v>81</v>
      </c>
      <c r="B20" s="67">
        <v>-35612.094536156161</v>
      </c>
      <c r="C20" s="67">
        <v>-38411.487666063244</v>
      </c>
      <c r="D20" s="67">
        <v>-50458.119420898496</v>
      </c>
      <c r="E20" s="67">
        <v>-10707.250773221022</v>
      </c>
      <c r="F20" s="67">
        <v>60852.15626674681</v>
      </c>
      <c r="G20" s="67">
        <v>-50272.636429659906</v>
      </c>
      <c r="H20" s="67">
        <v>-6325.2877202224918</v>
      </c>
      <c r="I20" s="67">
        <v>-52031.314613525406</v>
      </c>
      <c r="J20" s="67">
        <v>22467.390261618188</v>
      </c>
      <c r="K20" s="67">
        <v>-160498.64463138022</v>
      </c>
      <c r="L20" s="67">
        <v>27780.552943395101</v>
      </c>
      <c r="M20" s="67">
        <v>13250.991621674504</v>
      </c>
      <c r="N20" s="67">
        <v>-119467.10006631166</v>
      </c>
      <c r="O20" s="67">
        <v>-14765.032269810385</v>
      </c>
      <c r="P20" s="67">
        <v>-134232.13233612105</v>
      </c>
      <c r="Q20" s="40"/>
    </row>
    <row r="21" spans="1:17" ht="30" customHeight="1" x14ac:dyDescent="0.25">
      <c r="A21" s="36" t="s">
        <v>82</v>
      </c>
      <c r="B21" s="41">
        <v>22.898376190316398</v>
      </c>
      <c r="C21" s="41">
        <v>22.567814164174553</v>
      </c>
      <c r="D21" s="41">
        <v>22.159080495740039</v>
      </c>
      <c r="E21" s="41">
        <v>21.357105454954628</v>
      </c>
      <c r="F21" s="41">
        <v>21.854618653219557</v>
      </c>
      <c r="G21" s="41">
        <v>17.90437700570223</v>
      </c>
      <c r="H21" s="41">
        <v>20.850520914074274</v>
      </c>
      <c r="I21" s="41">
        <v>17.956790041006432</v>
      </c>
      <c r="J21" s="41">
        <v>19.094492698458989</v>
      </c>
      <c r="K21" s="41">
        <v>20.488251589056546</v>
      </c>
      <c r="L21" s="41">
        <v>24.923956321283942</v>
      </c>
      <c r="M21" s="41">
        <v>22.222909760727237</v>
      </c>
      <c r="N21" s="41">
        <v>20.846024625659805</v>
      </c>
      <c r="O21" s="41">
        <v>26.125081547491227</v>
      </c>
      <c r="P21" s="41">
        <v>20.994568236087904</v>
      </c>
      <c r="Q21" s="40"/>
    </row>
    <row r="22" spans="1:17" ht="15" customHeight="1" x14ac:dyDescent="0.25">
      <c r="A22" s="36" t="s">
        <v>83</v>
      </c>
      <c r="B22" s="41">
        <v>-2.7607469725374791</v>
      </c>
      <c r="C22" s="41">
        <v>-0.39051702548460909</v>
      </c>
      <c r="D22" s="41">
        <v>-0.88775301666472828</v>
      </c>
      <c r="E22" s="41">
        <v>-1.3833066301541272</v>
      </c>
      <c r="F22" s="41">
        <v>-5.7051264612347552E-2</v>
      </c>
      <c r="G22" s="41">
        <v>-1.0848441564734088</v>
      </c>
      <c r="H22" s="41">
        <v>-0.53063658064026242</v>
      </c>
      <c r="I22" s="41">
        <v>-0.43363137657291873</v>
      </c>
      <c r="J22" s="41">
        <v>1.1334676069190976</v>
      </c>
      <c r="K22" s="41">
        <v>-0.55912980985114658</v>
      </c>
      <c r="L22" s="41">
        <v>-0.54211735688371476</v>
      </c>
      <c r="M22" s="41">
        <v>1.405116275762289</v>
      </c>
      <c r="N22" s="41">
        <v>-0.39088517673405221</v>
      </c>
      <c r="O22" s="41">
        <v>-0.1375407054583242</v>
      </c>
      <c r="P22" s="41">
        <v>-0.3837643228384735</v>
      </c>
      <c r="Q22" s="40"/>
    </row>
    <row r="23" spans="1:17" ht="15" customHeight="1" x14ac:dyDescent="0.25">
      <c r="A23" s="36" t="s">
        <v>84</v>
      </c>
      <c r="B23" s="41">
        <v>-2.2766922111295536</v>
      </c>
      <c r="C23" s="41">
        <v>-0.93555472345051172</v>
      </c>
      <c r="D23" s="41">
        <v>-1.5738940794590235</v>
      </c>
      <c r="E23" s="41">
        <v>-0.43788516812120903</v>
      </c>
      <c r="F23" s="41">
        <v>1.6020374881166433</v>
      </c>
      <c r="G23" s="41">
        <v>-1.3884544139986978</v>
      </c>
      <c r="H23" s="41">
        <v>-0.17654176073819627</v>
      </c>
      <c r="I23" s="41">
        <v>-0.9927894177743859</v>
      </c>
      <c r="J23" s="41">
        <v>0.60541748814665652</v>
      </c>
      <c r="K23" s="41">
        <v>-0.53170750947017709</v>
      </c>
      <c r="L23" s="41">
        <v>1.3698821338123217</v>
      </c>
      <c r="M23" s="41">
        <v>0.30777307767868223</v>
      </c>
      <c r="N23" s="41">
        <v>-0.37016139851920826</v>
      </c>
      <c r="O23" s="41">
        <v>-1.3566540196427788</v>
      </c>
      <c r="P23" s="41">
        <v>-0.3979307205104412</v>
      </c>
      <c r="Q23" s="40"/>
    </row>
    <row r="24" spans="1:17" ht="34.5" customHeight="1" x14ac:dyDescent="0.25">
      <c r="A24" s="36" t="s">
        <v>85</v>
      </c>
      <c r="B24" s="39">
        <v>626816.52690914762</v>
      </c>
      <c r="C24" s="39">
        <v>1844358.9412613292</v>
      </c>
      <c r="D24" s="39">
        <v>1365852.6236953533</v>
      </c>
      <c r="E24" s="39">
        <v>1263256.3315450817</v>
      </c>
      <c r="F24" s="39">
        <v>1503860.5309652323</v>
      </c>
      <c r="G24" s="39">
        <v>1646947.3911242075</v>
      </c>
      <c r="H24" s="39">
        <v>2652230.6080527683</v>
      </c>
      <c r="I24" s="39">
        <v>2398523.7820129623</v>
      </c>
      <c r="J24" s="39">
        <v>1453207.300472005</v>
      </c>
      <c r="K24" s="39">
        <v>14755054.036038088</v>
      </c>
      <c r="L24" s="39">
        <v>761997.27444246481</v>
      </c>
      <c r="M24" s="39">
        <v>1359456.470480355</v>
      </c>
      <c r="N24" s="39">
        <v>16876507.780960906</v>
      </c>
      <c r="O24" s="39">
        <v>456440.24076836568</v>
      </c>
      <c r="P24" s="39">
        <v>17332948.021729272</v>
      </c>
      <c r="Q24" s="40"/>
    </row>
    <row r="25" spans="1:17" ht="15" customHeight="1" x14ac:dyDescent="0.25">
      <c r="A25" s="36" t="s">
        <v>86</v>
      </c>
      <c r="B25" s="67">
        <v>21875.104033816024</v>
      </c>
      <c r="C25" s="67">
        <v>35410.391703792848</v>
      </c>
      <c r="D25" s="67">
        <v>6370.9149001787882</v>
      </c>
      <c r="E25" s="67">
        <v>20098.712335424731</v>
      </c>
      <c r="F25" s="67">
        <v>33810.968984516105</v>
      </c>
      <c r="G25" s="67">
        <v>-14750.157542852219</v>
      </c>
      <c r="H25" s="67">
        <v>89294.31635190174</v>
      </c>
      <c r="I25" s="67">
        <v>22890.974790075794</v>
      </c>
      <c r="J25" s="67">
        <v>-16386.922944207676</v>
      </c>
      <c r="K25" s="67">
        <v>198614.30261264555</v>
      </c>
      <c r="L25" s="67">
        <v>-10430.841308851726</v>
      </c>
      <c r="M25" s="67">
        <v>-7316.7749253353104</v>
      </c>
      <c r="N25" s="67">
        <v>180866.68637845665</v>
      </c>
      <c r="O25" s="67">
        <v>1530.5213061569957</v>
      </c>
      <c r="P25" s="67">
        <v>182397.20768461376</v>
      </c>
      <c r="Q25" s="40"/>
    </row>
    <row r="26" spans="1:17" ht="15" customHeight="1" x14ac:dyDescent="0.25">
      <c r="A26" s="36" t="s">
        <v>87</v>
      </c>
      <c r="B26" s="67">
        <v>5162.4710814312566</v>
      </c>
      <c r="C26" s="67">
        <v>77759.797067177016</v>
      </c>
      <c r="D26" s="67">
        <v>18837.742506556213</v>
      </c>
      <c r="E26" s="67">
        <v>63487.491406533401</v>
      </c>
      <c r="F26" s="67">
        <v>-22760.434005771996</v>
      </c>
      <c r="G26" s="67">
        <v>34065.493993206881</v>
      </c>
      <c r="H26" s="67">
        <v>44991.028235021513</v>
      </c>
      <c r="I26" s="67">
        <v>6711.2463460243307</v>
      </c>
      <c r="J26" s="67">
        <v>32199.915852827951</v>
      </c>
      <c r="K26" s="67">
        <v>260454.75248300843</v>
      </c>
      <c r="L26" s="67">
        <v>-2854.3121403912082</v>
      </c>
      <c r="M26" s="67">
        <v>16360.041884593666</v>
      </c>
      <c r="N26" s="67">
        <v>273960.48222720996</v>
      </c>
      <c r="O26" s="67">
        <v>9905.0437244057539</v>
      </c>
      <c r="P26" s="67">
        <v>283865.52595161274</v>
      </c>
      <c r="Q26" s="40"/>
    </row>
    <row r="27" spans="1:17" ht="30" customHeight="1" x14ac:dyDescent="0.25">
      <c r="A27" s="36" t="s">
        <v>88</v>
      </c>
      <c r="B27" s="41">
        <v>75.11169677597249</v>
      </c>
      <c r="C27" s="41">
        <v>79.025432062958913</v>
      </c>
      <c r="D27" s="41">
        <v>77.294939511481829</v>
      </c>
      <c r="E27" s="41">
        <v>81.072310093124912</v>
      </c>
      <c r="F27" s="41">
        <v>78.143906614094391</v>
      </c>
      <c r="G27" s="41">
        <v>82.516808083255896</v>
      </c>
      <c r="H27" s="41">
        <v>80.305463935595299</v>
      </c>
      <c r="I27" s="41">
        <v>81.37028982234132</v>
      </c>
      <c r="J27" s="41">
        <v>81.53887215701856</v>
      </c>
      <c r="K27" s="41">
        <v>79.978444169335773</v>
      </c>
      <c r="L27" s="41">
        <v>76.2532620387056</v>
      </c>
      <c r="M27" s="41">
        <v>77.986192938109497</v>
      </c>
      <c r="N27" s="41">
        <v>79.635240541814696</v>
      </c>
      <c r="O27" s="41">
        <v>75.55031840051511</v>
      </c>
      <c r="P27" s="41">
        <v>79.520977537292637</v>
      </c>
      <c r="Q27" s="40"/>
    </row>
    <row r="28" spans="1:17" ht="15" customHeight="1" x14ac:dyDescent="0.25">
      <c r="A28" s="36" t="s">
        <v>89</v>
      </c>
      <c r="B28" s="41">
        <v>2.9559581252870544</v>
      </c>
      <c r="C28" s="41">
        <v>1.5147936948994953</v>
      </c>
      <c r="D28" s="41">
        <v>-4.3134476590509507E-2</v>
      </c>
      <c r="E28" s="41">
        <v>1.0161444673614994</v>
      </c>
      <c r="F28" s="41">
        <v>0.35185230789063837</v>
      </c>
      <c r="G28" s="41">
        <v>-0.4346355825854431</v>
      </c>
      <c r="H28" s="41">
        <v>1.1607086538658109</v>
      </c>
      <c r="I28" s="41">
        <v>0.5131930978090935</v>
      </c>
      <c r="J28" s="41">
        <v>-0.78719217685301146</v>
      </c>
      <c r="K28" s="41">
        <v>0.6146207076686494</v>
      </c>
      <c r="L28" s="41">
        <v>-1.0491335316163344</v>
      </c>
      <c r="M28" s="41">
        <v>0.40440399266792326</v>
      </c>
      <c r="N28" s="41">
        <v>0.51817219378499146</v>
      </c>
      <c r="O28" s="41">
        <v>0.13007679171641939</v>
      </c>
      <c r="P28" s="41">
        <v>0.50731976704683746</v>
      </c>
      <c r="Q28" s="40"/>
    </row>
    <row r="29" spans="1:17" ht="15" customHeight="1" x14ac:dyDescent="0.25">
      <c r="A29" s="36" t="s">
        <v>90</v>
      </c>
      <c r="B29" s="41">
        <v>1.4252422342909341</v>
      </c>
      <c r="C29" s="41">
        <v>2.7057058525111017</v>
      </c>
      <c r="D29" s="41">
        <v>0.1293135435310262</v>
      </c>
      <c r="E29" s="41">
        <v>3.1515749139376794</v>
      </c>
      <c r="F29" s="41">
        <v>-2.4472589845695012</v>
      </c>
      <c r="G29" s="41">
        <v>1.533866244561878</v>
      </c>
      <c r="H29" s="41">
        <v>-0.64667454927301549</v>
      </c>
      <c r="I29" s="41">
        <v>-0.55392993112545241</v>
      </c>
      <c r="J29" s="41">
        <v>1.0471823906851654</v>
      </c>
      <c r="K29" s="41">
        <v>0.49705248572932703</v>
      </c>
      <c r="L29" s="41">
        <v>-0.69232905838296688</v>
      </c>
      <c r="M29" s="41">
        <v>1.0499476371930712</v>
      </c>
      <c r="N29" s="41">
        <v>0.48691003019342816</v>
      </c>
      <c r="O29" s="41">
        <v>1.1884528729522401</v>
      </c>
      <c r="P29" s="41">
        <v>0.50654631901649338</v>
      </c>
      <c r="Q29" s="40"/>
    </row>
    <row r="30" spans="1:17" ht="30" customHeight="1" x14ac:dyDescent="0.25">
      <c r="A30" s="36" t="s">
        <v>91</v>
      </c>
      <c r="B30" s="39">
        <v>34141.282476252665</v>
      </c>
      <c r="C30" s="39">
        <v>71176.948898475646</v>
      </c>
      <c r="D30" s="39">
        <v>71896.343275543433</v>
      </c>
      <c r="E30" s="39">
        <v>50890.652436275479</v>
      </c>
      <c r="F30" s="39">
        <v>89692.385651962089</v>
      </c>
      <c r="G30" s="39">
        <v>61220.245708544608</v>
      </c>
      <c r="H30" s="39">
        <v>102461.00274194354</v>
      </c>
      <c r="I30" s="39">
        <v>106201.70033847405</v>
      </c>
      <c r="J30" s="39">
        <v>44608.364597570893</v>
      </c>
      <c r="K30" s="39">
        <v>632288.92612504249</v>
      </c>
      <c r="L30" s="39">
        <v>51664.010947407463</v>
      </c>
      <c r="M30" s="39">
        <v>42465.594215603051</v>
      </c>
      <c r="N30" s="39">
        <v>726418.53128805303</v>
      </c>
      <c r="O30" s="39">
        <v>15790.728484657013</v>
      </c>
      <c r="P30" s="39">
        <v>742209.25977270992</v>
      </c>
      <c r="Q30" s="40"/>
    </row>
    <row r="31" spans="1:17" ht="15" customHeight="1" x14ac:dyDescent="0.25">
      <c r="A31" s="36" t="s">
        <v>92</v>
      </c>
      <c r="B31" s="67">
        <v>1884.7179695892373</v>
      </c>
      <c r="C31" s="67">
        <v>-333.68980478722369</v>
      </c>
      <c r="D31" s="67">
        <v>16092.003527304129</v>
      </c>
      <c r="E31" s="67">
        <v>9282.4003810304057</v>
      </c>
      <c r="F31" s="67">
        <v>22617.54550474319</v>
      </c>
      <c r="G31" s="67">
        <v>8268.1637482461301</v>
      </c>
      <c r="H31" s="67">
        <v>5907.0326935371413</v>
      </c>
      <c r="I31" s="67">
        <v>-9438.9517010230338</v>
      </c>
      <c r="J31" s="67">
        <v>2146.7651712373627</v>
      </c>
      <c r="K31" s="67">
        <v>56425.987489877502</v>
      </c>
      <c r="L31" s="67">
        <v>18797.088866194281</v>
      </c>
      <c r="M31" s="67">
        <v>-13179.848901823607</v>
      </c>
      <c r="N31" s="67">
        <v>62043.227454248117</v>
      </c>
      <c r="O31" s="67">
        <v>-492.81243317453846</v>
      </c>
      <c r="P31" s="67">
        <v>61550.415021073422</v>
      </c>
      <c r="Q31" s="40"/>
    </row>
    <row r="32" spans="1:17" ht="15" customHeight="1" x14ac:dyDescent="0.25">
      <c r="A32" s="36" t="s">
        <v>93</v>
      </c>
      <c r="B32" s="67">
        <v>-1655.2997545771068</v>
      </c>
      <c r="C32" s="67">
        <v>-16244.4411377918</v>
      </c>
      <c r="D32" s="67">
        <v>8695.8651221116525</v>
      </c>
      <c r="E32" s="67">
        <v>18718.442315252007</v>
      </c>
      <c r="F32" s="67">
        <v>22198.957569518374</v>
      </c>
      <c r="G32" s="67">
        <v>3159.9349752352427</v>
      </c>
      <c r="H32" s="67">
        <v>-14891.251904718418</v>
      </c>
      <c r="I32" s="67">
        <v>19571.064809457617</v>
      </c>
      <c r="J32" s="67">
        <v>-559.2316270731244</v>
      </c>
      <c r="K32" s="67">
        <v>38994.040367414593</v>
      </c>
      <c r="L32" s="67">
        <v>27777.086218553206</v>
      </c>
      <c r="M32" s="67">
        <v>-19136.142347291323</v>
      </c>
      <c r="N32" s="67">
        <v>47634.984238676494</v>
      </c>
      <c r="O32" s="67">
        <v>371.44367214853628</v>
      </c>
      <c r="P32" s="67">
        <v>48006.427910824888</v>
      </c>
      <c r="Q32" s="40"/>
    </row>
    <row r="33" spans="1:17" ht="30" customHeight="1" x14ac:dyDescent="0.25">
      <c r="A33" s="36" t="s">
        <v>94</v>
      </c>
      <c r="B33" s="41">
        <v>5.1654253859258219</v>
      </c>
      <c r="C33" s="41">
        <v>3.7157721379231208</v>
      </c>
      <c r="D33" s="41">
        <v>5.0006186703800841</v>
      </c>
      <c r="E33" s="41">
        <v>3.8725236260936735</v>
      </c>
      <c r="F33" s="41">
        <v>5.6284535465795376</v>
      </c>
      <c r="G33" s="41">
        <v>3.5839717594730867</v>
      </c>
      <c r="H33" s="41">
        <v>3.719509012930279</v>
      </c>
      <c r="I33" s="41">
        <v>4.240053494356272</v>
      </c>
      <c r="J33" s="41">
        <v>2.9782279380486236</v>
      </c>
      <c r="K33" s="41">
        <v>4.1091494982585122</v>
      </c>
      <c r="L33" s="41">
        <v>6.349572220663326</v>
      </c>
      <c r="M33" s="41">
        <v>3.0290980707841841</v>
      </c>
      <c r="N33" s="41">
        <v>4.1266918829432155</v>
      </c>
      <c r="O33" s="41">
        <v>3.343857034542836</v>
      </c>
      <c r="P33" s="41">
        <v>4.1062395652417534</v>
      </c>
      <c r="Q33" s="40"/>
    </row>
    <row r="34" spans="1:17" ht="15" customHeight="1" x14ac:dyDescent="0.25">
      <c r="A34" s="36" t="s">
        <v>95</v>
      </c>
      <c r="B34" s="41">
        <v>0.10317391222085703</v>
      </c>
      <c r="C34" s="41">
        <v>-8.7056402557020185E-2</v>
      </c>
      <c r="D34" s="41">
        <v>1.0576461662935728</v>
      </c>
      <c r="E34" s="41">
        <v>0.63393728239821678</v>
      </c>
      <c r="F34" s="41">
        <v>1.2647963139988114</v>
      </c>
      <c r="G34" s="41">
        <v>0.49575589225102945</v>
      </c>
      <c r="H34" s="41">
        <v>8.8964790335598565E-2</v>
      </c>
      <c r="I34" s="41">
        <v>-0.40177543090895984</v>
      </c>
      <c r="J34" s="41">
        <v>0.17002477617666001</v>
      </c>
      <c r="K34" s="41">
        <v>0.30362861280593467</v>
      </c>
      <c r="L34" s="41">
        <v>2.2682205995636533</v>
      </c>
      <c r="M34" s="41">
        <v>-0.8829317391730207</v>
      </c>
      <c r="N34" s="41">
        <v>0.29964881693312018</v>
      </c>
      <c r="O34" s="41">
        <v>-0.11195235133379677</v>
      </c>
      <c r="P34" s="41">
        <v>0.28900642303672397</v>
      </c>
      <c r="Q34" s="40"/>
    </row>
    <row r="35" spans="1:17" ht="15" customHeight="1" x14ac:dyDescent="0.25">
      <c r="A35" s="36" t="s">
        <v>96</v>
      </c>
      <c r="B35" s="41">
        <v>-0.27933048753977996</v>
      </c>
      <c r="C35" s="41">
        <v>-0.99946096884260038</v>
      </c>
      <c r="D35" s="41">
        <v>0.51899976481728061</v>
      </c>
      <c r="E35" s="41">
        <v>1.261017977000745</v>
      </c>
      <c r="F35" s="41">
        <v>1.3945398214068199</v>
      </c>
      <c r="G35" s="41">
        <v>0.10926686183821976</v>
      </c>
      <c r="H35" s="41">
        <v>-0.58764089342370029</v>
      </c>
      <c r="I35" s="41">
        <v>0.74468847909899472</v>
      </c>
      <c r="J35" s="41">
        <v>-0.10241365076425479</v>
      </c>
      <c r="K35" s="41">
        <v>0.17689176169291931</v>
      </c>
      <c r="L35" s="41">
        <v>3.3210748940741701</v>
      </c>
      <c r="M35" s="41">
        <v>-1.3563092779850576</v>
      </c>
      <c r="N35" s="41">
        <v>0.19884886490962028</v>
      </c>
      <c r="O35" s="41">
        <v>6.0206419738975114E-3</v>
      </c>
      <c r="P35" s="41">
        <v>0.19375763732904172</v>
      </c>
      <c r="Q35" s="40"/>
    </row>
    <row r="36" spans="1:17" ht="30" customHeight="1" x14ac:dyDescent="0.25">
      <c r="A36" s="36" t="s">
        <v>97</v>
      </c>
      <c r="B36" s="39">
        <v>164803.56400683842</v>
      </c>
      <c r="C36" s="39">
        <v>404172.59353299724</v>
      </c>
      <c r="D36" s="39">
        <v>311502.49356690428</v>
      </c>
      <c r="E36" s="39">
        <v>227498.80589187713</v>
      </c>
      <c r="F36" s="39">
        <v>314395.38398538053</v>
      </c>
      <c r="G36" s="39">
        <v>273244.8225222702</v>
      </c>
      <c r="H36" s="39">
        <v>514699.74342856521</v>
      </c>
      <c r="I36" s="39">
        <v>414510.7775977531</v>
      </c>
      <c r="J36" s="39">
        <v>263384.16872884316</v>
      </c>
      <c r="K36" s="39">
        <v>2888212.3532614294</v>
      </c>
      <c r="L36" s="39">
        <v>174747.37430072032</v>
      </c>
      <c r="M36" s="39">
        <v>329160.98126652563</v>
      </c>
      <c r="N36" s="39">
        <v>3392120.7088286751</v>
      </c>
      <c r="O36" s="39">
        <v>126199.89494965675</v>
      </c>
      <c r="P36" s="39">
        <v>3518320.6037783315</v>
      </c>
      <c r="Q36" s="40"/>
    </row>
    <row r="37" spans="1:17" ht="15" customHeight="1" x14ac:dyDescent="0.25">
      <c r="A37" s="36" t="s">
        <v>98</v>
      </c>
      <c r="B37" s="67">
        <v>-28142.112232882268</v>
      </c>
      <c r="C37" s="67">
        <v>-28530.408043043397</v>
      </c>
      <c r="D37" s="67">
        <v>-16563.049923219543</v>
      </c>
      <c r="E37" s="67">
        <v>-26212.485639437567</v>
      </c>
      <c r="F37" s="67">
        <v>-23139.480479902937</v>
      </c>
      <c r="G37" s="67">
        <v>604.80398017942207</v>
      </c>
      <c r="H37" s="67">
        <v>-40843.896125681116</v>
      </c>
      <c r="I37" s="67">
        <v>-6446.6854606500128</v>
      </c>
      <c r="J37" s="67">
        <v>10193.671430796268</v>
      </c>
      <c r="K37" s="67">
        <v>-159079.6424938417</v>
      </c>
      <c r="L37" s="67">
        <v>-8866.5904939779139</v>
      </c>
      <c r="M37" s="67">
        <v>5594.4070718602161</v>
      </c>
      <c r="N37" s="67">
        <v>-162351.82591595966</v>
      </c>
      <c r="O37" s="67">
        <v>-15.11029982411128</v>
      </c>
      <c r="P37" s="67">
        <v>-162366.93621578347</v>
      </c>
      <c r="Q37" s="40"/>
    </row>
    <row r="38" spans="1:17" ht="15" customHeight="1" x14ac:dyDescent="0.25">
      <c r="A38" s="36" t="s">
        <v>99</v>
      </c>
      <c r="B38" s="67">
        <v>-9662.1689165458665</v>
      </c>
      <c r="C38" s="67">
        <v>-36018.011648445332</v>
      </c>
      <c r="D38" s="67">
        <v>-10179.217144080205</v>
      </c>
      <c r="E38" s="67">
        <v>-65820.013628404035</v>
      </c>
      <c r="F38" s="67">
        <v>24693.364877200918</v>
      </c>
      <c r="G38" s="67">
        <v>-29440.344548330235</v>
      </c>
      <c r="H38" s="67">
        <v>40425.127579907654</v>
      </c>
      <c r="I38" s="67">
        <v>-3436.528654115973</v>
      </c>
      <c r="J38" s="67">
        <v>-16372.405073522707</v>
      </c>
      <c r="K38" s="67">
        <v>-105810.19715633569</v>
      </c>
      <c r="L38" s="67">
        <v>-21297.868635380466</v>
      </c>
      <c r="M38" s="67">
        <v>3865.7726307187695</v>
      </c>
      <c r="N38" s="67">
        <v>-123242.2931609978</v>
      </c>
      <c r="O38" s="67">
        <v>-6580.274755921404</v>
      </c>
      <c r="P38" s="67">
        <v>-129822.56791691948</v>
      </c>
      <c r="Q38" s="40"/>
    </row>
    <row r="39" spans="1:17" ht="30" customHeight="1" x14ac:dyDescent="0.25">
      <c r="A39" s="36" t="s">
        <v>100</v>
      </c>
      <c r="B39" s="41">
        <v>20.467686966269834</v>
      </c>
      <c r="C39" s="41">
        <v>18.06093200786643</v>
      </c>
      <c r="D39" s="41">
        <v>18.463586635131882</v>
      </c>
      <c r="E39" s="41">
        <v>15.446141628071059</v>
      </c>
      <c r="F39" s="41">
        <v>17.269319317664046</v>
      </c>
      <c r="G39" s="41">
        <v>14.44216115496509</v>
      </c>
      <c r="H39" s="41">
        <v>16.528444977577731</v>
      </c>
      <c r="I39" s="41">
        <v>14.840649849529859</v>
      </c>
      <c r="J39" s="41">
        <v>15.813341446343868</v>
      </c>
      <c r="K39" s="41">
        <v>16.51519994737842</v>
      </c>
      <c r="L39" s="41">
        <v>18.317123628629055</v>
      </c>
      <c r="M39" s="41">
        <v>19.556410252441019</v>
      </c>
      <c r="N39" s="41">
        <v>16.854961700691948</v>
      </c>
      <c r="O39" s="41">
        <v>21.790762737705432</v>
      </c>
      <c r="P39" s="41">
        <v>16.993025398530946</v>
      </c>
      <c r="Q39" s="40"/>
    </row>
    <row r="40" spans="1:17" ht="15" customHeight="1" x14ac:dyDescent="0.25">
      <c r="A40" s="36" t="s">
        <v>101</v>
      </c>
      <c r="B40" s="41">
        <v>-3.5048295942983962</v>
      </c>
      <c r="C40" s="41">
        <v>-1.2832135374246008</v>
      </c>
      <c r="D40" s="41">
        <v>-0.99046522506434798</v>
      </c>
      <c r="E40" s="41">
        <v>-1.7869403094004763</v>
      </c>
      <c r="F40" s="41">
        <v>-1.2793142681766732</v>
      </c>
      <c r="G40" s="41">
        <v>2.5962256373889048E-2</v>
      </c>
      <c r="H40" s="41">
        <v>-1.3195839919232135</v>
      </c>
      <c r="I40" s="41">
        <v>-0.23742785083463325</v>
      </c>
      <c r="J40" s="41">
        <v>0.60582814239079674</v>
      </c>
      <c r="K40" s="41">
        <v>-0.91717438883194546</v>
      </c>
      <c r="L40" s="41">
        <v>-0.93795900092632323</v>
      </c>
      <c r="M40" s="41">
        <v>0.3242443896938525</v>
      </c>
      <c r="N40" s="41">
        <v>-0.81433683811926372</v>
      </c>
      <c r="O40" s="41">
        <v>-1.1305146325646831E-2</v>
      </c>
      <c r="P40" s="41">
        <v>-0.79187825136147794</v>
      </c>
      <c r="Q40" s="40"/>
    </row>
    <row r="41" spans="1:17" ht="15" customHeight="1" x14ac:dyDescent="0.25">
      <c r="A41" s="36" t="s">
        <v>102</v>
      </c>
      <c r="B41" s="41">
        <v>-1.276222038272266</v>
      </c>
      <c r="C41" s="41">
        <v>-1.6782649090151835</v>
      </c>
      <c r="D41" s="41">
        <v>-0.67094508116036877</v>
      </c>
      <c r="E41" s="41">
        <v>-4.5383527837344477</v>
      </c>
      <c r="F41" s="41">
        <v>1.3004466004235926</v>
      </c>
      <c r="G41" s="41">
        <v>-1.6120773064787404</v>
      </c>
      <c r="H41" s="41">
        <v>1.2445526437910619</v>
      </c>
      <c r="I41" s="41">
        <v>-0.17580049137824005</v>
      </c>
      <c r="J41" s="41">
        <v>-1.0420331259473183</v>
      </c>
      <c r="K41" s="41">
        <v>-0.66520842003581748</v>
      </c>
      <c r="L41" s="41">
        <v>-2.3050427071528503</v>
      </c>
      <c r="M41" s="41">
        <v>0.16176066485575546</v>
      </c>
      <c r="N41" s="41">
        <v>-0.67377811101184548</v>
      </c>
      <c r="O41" s="41">
        <v>-1.2145406563570234</v>
      </c>
      <c r="P41" s="41">
        <v>-0.68891891713971987</v>
      </c>
      <c r="Q41" s="40"/>
    </row>
    <row r="42" spans="1:17" ht="34.5" customHeight="1" x14ac:dyDescent="0.25">
      <c r="A42" s="36" t="s">
        <v>103</v>
      </c>
      <c r="B42" s="39">
        <v>613081.79441124224</v>
      </c>
      <c r="C42" s="39">
        <v>1648187.465084207</v>
      </c>
      <c r="D42" s="39">
        <v>1267695.1206639109</v>
      </c>
      <c r="E42" s="39">
        <v>1081413.0514415223</v>
      </c>
      <c r="F42" s="39">
        <v>1326146.8887539946</v>
      </c>
      <c r="G42" s="39">
        <v>1499377.8079000977</v>
      </c>
      <c r="H42" s="39">
        <v>2220993.0751947965</v>
      </c>
      <c r="I42" s="39">
        <v>2249894.5938477102</v>
      </c>
      <c r="J42" s="39">
        <v>1349702.5674553532</v>
      </c>
      <c r="K42" s="39">
        <v>13256492.364752835</v>
      </c>
      <c r="L42" s="39">
        <v>663049.61112796573</v>
      </c>
      <c r="M42" s="39">
        <v>1323368.8604576094</v>
      </c>
      <c r="N42" s="39">
        <v>15242910.836338408</v>
      </c>
      <c r="O42" s="39">
        <v>419245.43575659586</v>
      </c>
      <c r="P42" s="39">
        <v>15662156.272095006</v>
      </c>
      <c r="Q42" s="40"/>
    </row>
    <row r="43" spans="1:17" ht="15" customHeight="1" x14ac:dyDescent="0.25">
      <c r="A43" s="36" t="s">
        <v>104</v>
      </c>
      <c r="B43" s="67">
        <v>18267.445342205348</v>
      </c>
      <c r="C43" s="67">
        <v>-4567.9609662787989</v>
      </c>
      <c r="D43" s="67">
        <v>39140.723346834071</v>
      </c>
      <c r="E43" s="67">
        <v>6271.569811336929</v>
      </c>
      <c r="F43" s="67">
        <v>-18297.803318109596</v>
      </c>
      <c r="G43" s="67">
        <v>31325.949467058526</v>
      </c>
      <c r="H43" s="67">
        <v>-6484.1565931295045</v>
      </c>
      <c r="I43" s="67">
        <v>19837.979859978426</v>
      </c>
      <c r="J43" s="67">
        <v>-36520.320280309068</v>
      </c>
      <c r="K43" s="67">
        <v>48973.426669584587</v>
      </c>
      <c r="L43" s="67">
        <v>297.33259162120521</v>
      </c>
      <c r="M43" s="67">
        <v>-52268.130136204883</v>
      </c>
      <c r="N43" s="67">
        <v>-2997.370874999091</v>
      </c>
      <c r="O43" s="67">
        <v>2324.8554802752915</v>
      </c>
      <c r="P43" s="67">
        <v>-672.51539471931756</v>
      </c>
      <c r="Q43" s="40"/>
    </row>
    <row r="44" spans="1:17" ht="15" customHeight="1" x14ac:dyDescent="0.25">
      <c r="A44" s="36" t="s">
        <v>105</v>
      </c>
      <c r="B44" s="67">
        <v>32404.781527576735</v>
      </c>
      <c r="C44" s="67">
        <v>23622.096768338699</v>
      </c>
      <c r="D44" s="67">
        <v>62404.194274842041</v>
      </c>
      <c r="E44" s="67">
        <v>-66775.791177055566</v>
      </c>
      <c r="F44" s="67">
        <v>-21040.903162477072</v>
      </c>
      <c r="G44" s="67">
        <v>15234.086799866054</v>
      </c>
      <c r="H44" s="67">
        <v>42118.066220147535</v>
      </c>
      <c r="I44" s="67">
        <v>57094.80704064155</v>
      </c>
      <c r="J44" s="67">
        <v>-16115.737264403142</v>
      </c>
      <c r="K44" s="67">
        <v>128945.60102747567</v>
      </c>
      <c r="L44" s="67">
        <v>-42528.264147384441</v>
      </c>
      <c r="M44" s="67">
        <v>-21704.788551781559</v>
      </c>
      <c r="N44" s="67">
        <v>64712.548328306526</v>
      </c>
      <c r="O44" s="67">
        <v>14423.957772127702</v>
      </c>
      <c r="P44" s="67">
        <v>79136.506100438535</v>
      </c>
      <c r="Q44" s="40"/>
    </row>
    <row r="45" spans="1:17" ht="30" customHeight="1" x14ac:dyDescent="0.25">
      <c r="A45" s="36" t="s">
        <v>106</v>
      </c>
      <c r="B45" s="41">
        <v>72.275174373440549</v>
      </c>
      <c r="C45" s="41">
        <v>70.755440879925956</v>
      </c>
      <c r="D45" s="41">
        <v>72.236068557821625</v>
      </c>
      <c r="E45" s="41">
        <v>70.092973550577213</v>
      </c>
      <c r="F45" s="41">
        <v>70.166169472455579</v>
      </c>
      <c r="G45" s="41">
        <v>74.921502770488118</v>
      </c>
      <c r="H45" s="41">
        <v>70.298869703067595</v>
      </c>
      <c r="I45" s="41">
        <v>76.315974008819396</v>
      </c>
      <c r="J45" s="41">
        <v>76.074836726488357</v>
      </c>
      <c r="K45" s="41">
        <v>72.632452103664235</v>
      </c>
      <c r="L45" s="41">
        <v>66.83093692660205</v>
      </c>
      <c r="M45" s="41">
        <v>72.800782615584183</v>
      </c>
      <c r="N45" s="41">
        <v>72.373010513399436</v>
      </c>
      <c r="O45" s="41">
        <v>68.498061144446865</v>
      </c>
      <c r="P45" s="41">
        <v>72.26333671973299</v>
      </c>
      <c r="Q45" s="40"/>
    </row>
    <row r="46" spans="1:17" ht="15" customHeight="1" x14ac:dyDescent="0.25">
      <c r="A46" s="36" t="s">
        <v>107</v>
      </c>
      <c r="B46" s="41">
        <v>2.4809694976710261</v>
      </c>
      <c r="C46" s="41">
        <v>5.2815710109342717E-2</v>
      </c>
      <c r="D46" s="41">
        <v>1.7951821910448018</v>
      </c>
      <c r="E46" s="41">
        <v>0.78369024957493139</v>
      </c>
      <c r="F46" s="41">
        <v>-1.1126207880613208</v>
      </c>
      <c r="G46" s="41">
        <v>1.6230515862636423</v>
      </c>
      <c r="H46" s="41">
        <v>-0.61455433795846659</v>
      </c>
      <c r="I46" s="41">
        <v>0.77432143069661663</v>
      </c>
      <c r="J46" s="41">
        <v>-2.1423600470528612</v>
      </c>
      <c r="K46" s="41">
        <v>0.23695478575154993</v>
      </c>
      <c r="L46" s="41">
        <v>0.50410709737181492</v>
      </c>
      <c r="M46" s="41">
        <v>-2.8275276654105141</v>
      </c>
      <c r="N46" s="41">
        <v>-1.655177799686669E-2</v>
      </c>
      <c r="O46" s="41">
        <v>0.1197134478517512</v>
      </c>
      <c r="P46" s="41">
        <v>-1.2686162699878878E-2</v>
      </c>
      <c r="Q46" s="40"/>
    </row>
    <row r="47" spans="1:17" ht="15" customHeight="1" x14ac:dyDescent="0.25">
      <c r="A47" s="36" t="s">
        <v>108</v>
      </c>
      <c r="B47" s="41">
        <v>4.0018912419810704</v>
      </c>
      <c r="C47" s="41">
        <v>0.82123602023217757</v>
      </c>
      <c r="D47" s="41">
        <v>3.0979882654615807</v>
      </c>
      <c r="E47" s="41">
        <v>-4.2199758187919514</v>
      </c>
      <c r="F47" s="41">
        <v>-1.4584091845490832</v>
      </c>
      <c r="G47" s="41">
        <v>5.319786517119951E-3</v>
      </c>
      <c r="H47" s="41">
        <v>0.95239485008993086</v>
      </c>
      <c r="I47" s="41">
        <v>1.5015788079188326</v>
      </c>
      <c r="J47" s="41">
        <v>-1.7166093135501228</v>
      </c>
      <c r="K47" s="41">
        <v>0.32745553229854352</v>
      </c>
      <c r="L47" s="41">
        <v>-4.5444510526046002</v>
      </c>
      <c r="M47" s="41">
        <v>-1.3930111699339136</v>
      </c>
      <c r="N47" s="41">
        <v>-5.2103997049187001E-2</v>
      </c>
      <c r="O47" s="41">
        <v>1.6510066689184413</v>
      </c>
      <c r="P47" s="41">
        <v>-3.89544998706981E-3</v>
      </c>
      <c r="Q47" s="40"/>
    </row>
    <row r="48" spans="1:17" ht="30" customHeight="1" x14ac:dyDescent="0.25">
      <c r="A48" s="36" t="s">
        <v>109</v>
      </c>
      <c r="B48" s="39">
        <v>20617.18785885637</v>
      </c>
      <c r="C48" s="39">
        <v>49620.177681883666</v>
      </c>
      <c r="D48" s="39">
        <v>35537.976596280387</v>
      </c>
      <c r="E48" s="39">
        <v>40000.588001046621</v>
      </c>
      <c r="F48" s="39">
        <v>62600.879434912044</v>
      </c>
      <c r="G48" s="39">
        <v>71280.614616504565</v>
      </c>
      <c r="H48" s="39">
        <v>138738.88797925244</v>
      </c>
      <c r="I48" s="39">
        <v>74852.598385732199</v>
      </c>
      <c r="J48" s="39">
        <v>27373.390436282807</v>
      </c>
      <c r="K48" s="39">
        <v>520622.30099075113</v>
      </c>
      <c r="L48" s="39">
        <v>16613.163168342948</v>
      </c>
      <c r="M48" s="39">
        <v>43312.224535271809</v>
      </c>
      <c r="N48" s="39">
        <v>580547.68869436579</v>
      </c>
      <c r="O48" s="39">
        <v>6688.1226659373433</v>
      </c>
      <c r="P48" s="39">
        <v>587235.8113603032</v>
      </c>
      <c r="Q48" s="40"/>
    </row>
    <row r="49" spans="1:17" ht="15" customHeight="1" x14ac:dyDescent="0.25">
      <c r="A49" s="36" t="s">
        <v>110</v>
      </c>
      <c r="B49" s="67">
        <v>-3207.3958742020659</v>
      </c>
      <c r="C49" s="67">
        <v>-13921.874141790177</v>
      </c>
      <c r="D49" s="67">
        <v>-15534.334531168053</v>
      </c>
      <c r="E49" s="67">
        <v>3128.1867466668045</v>
      </c>
      <c r="F49" s="67">
        <v>-1250.045719940128</v>
      </c>
      <c r="G49" s="67">
        <v>10904.30842810875</v>
      </c>
      <c r="H49" s="67">
        <v>8412.5075690437516</v>
      </c>
      <c r="I49" s="67">
        <v>-3359.8751426638046</v>
      </c>
      <c r="J49" s="67">
        <v>8677.7353817276089</v>
      </c>
      <c r="K49" s="67">
        <v>-6150.7872842173092</v>
      </c>
      <c r="L49" s="67">
        <v>-2778.0057222375399</v>
      </c>
      <c r="M49" s="67">
        <v>6037.682751866756</v>
      </c>
      <c r="N49" s="67">
        <v>-2891.1102545881877</v>
      </c>
      <c r="O49" s="67">
        <v>855.16324853052811</v>
      </c>
      <c r="P49" s="67">
        <v>-2035.9470060575986</v>
      </c>
      <c r="Q49" s="40"/>
    </row>
    <row r="50" spans="1:17" ht="15" customHeight="1" x14ac:dyDescent="0.25">
      <c r="A50" s="36" t="s">
        <v>111</v>
      </c>
      <c r="B50" s="67">
        <v>-6244.321587568993</v>
      </c>
      <c r="C50" s="67">
        <v>-16232.140830369841</v>
      </c>
      <c r="D50" s="67">
        <v>-7588.5188099136867</v>
      </c>
      <c r="E50" s="67">
        <v>8321.8740856825025</v>
      </c>
      <c r="F50" s="67">
        <v>-7003.9671948114847</v>
      </c>
      <c r="G50" s="67">
        <v>21488.743235638431</v>
      </c>
      <c r="H50" s="67">
        <v>19464.765178354603</v>
      </c>
      <c r="I50" s="67">
        <v>8600.4012799259363</v>
      </c>
      <c r="J50" s="67">
        <v>-9376.9596541054452</v>
      </c>
      <c r="K50" s="67">
        <v>11429.875702832069</v>
      </c>
      <c r="L50" s="67">
        <v>-4600.538067512829</v>
      </c>
      <c r="M50" s="67">
        <v>16786.09362591957</v>
      </c>
      <c r="N50" s="67">
        <v>23615.431261238642</v>
      </c>
      <c r="O50" s="67">
        <v>-868.46426916195833</v>
      </c>
      <c r="P50" s="67">
        <v>22746.966992076836</v>
      </c>
      <c r="Q50" s="40"/>
    </row>
    <row r="51" spans="1:17" ht="30" customHeight="1" x14ac:dyDescent="0.25">
      <c r="A51" s="36" t="s">
        <v>112</v>
      </c>
      <c r="B51" s="41">
        <v>3.2534670933192071</v>
      </c>
      <c r="C51" s="41">
        <v>2.9226030341718703</v>
      </c>
      <c r="D51" s="41">
        <v>2.7269086912381573</v>
      </c>
      <c r="E51" s="41">
        <v>3.5669789089537076</v>
      </c>
      <c r="F51" s="41">
        <v>4.5077213349225467</v>
      </c>
      <c r="G51" s="41">
        <v>4.5382632910276275</v>
      </c>
      <c r="H51" s="41">
        <v>5.8794341961040493</v>
      </c>
      <c r="I51" s="41">
        <v>3.2198167024698909</v>
      </c>
      <c r="J51" s="41">
        <v>1.9877908897772547</v>
      </c>
      <c r="K51" s="41">
        <v>3.7788921238005235</v>
      </c>
      <c r="L51" s="41">
        <v>2.4443244203779515</v>
      </c>
      <c r="M51" s="41">
        <v>3.1691537265621417</v>
      </c>
      <c r="N51" s="41">
        <v>3.6689051750345034</v>
      </c>
      <c r="O51" s="41">
        <v>1.5702267486758144</v>
      </c>
      <c r="P51" s="41">
        <v>3.6138940358157199</v>
      </c>
      <c r="Q51" s="40"/>
    </row>
    <row r="52" spans="1:17" ht="15" customHeight="1" x14ac:dyDescent="0.25">
      <c r="A52" s="36" t="s">
        <v>113</v>
      </c>
      <c r="B52" s="41">
        <v>-0.59766196917709102</v>
      </c>
      <c r="C52" s="41">
        <v>-0.77967192939553609</v>
      </c>
      <c r="D52" s="41">
        <v>-1.2642795819052166</v>
      </c>
      <c r="E52" s="41">
        <v>0.25115688353683341</v>
      </c>
      <c r="F52" s="41">
        <v>-2.6193588464037632E-2</v>
      </c>
      <c r="G52" s="41">
        <v>0.58804125338610236</v>
      </c>
      <c r="H52" s="41">
        <v>0.35198569547562109</v>
      </c>
      <c r="I52" s="41">
        <v>-0.16854360402100266</v>
      </c>
      <c r="J52" s="41">
        <v>0.657062133259815</v>
      </c>
      <c r="K52" s="41">
        <v>-5.656650241777772E-2</v>
      </c>
      <c r="L52" s="41">
        <v>-0.39835756443401582</v>
      </c>
      <c r="M52" s="41">
        <v>0.53101673572799202</v>
      </c>
      <c r="N52" s="41">
        <v>-1.6899417674352879E-2</v>
      </c>
      <c r="O52" s="41">
        <v>0.19047262015151523</v>
      </c>
      <c r="P52" s="41">
        <v>-1.1925018796341114E-2</v>
      </c>
      <c r="Q52" s="40"/>
    </row>
    <row r="53" spans="1:17" ht="15" customHeight="1" x14ac:dyDescent="0.25">
      <c r="A53" s="36" t="s">
        <v>114</v>
      </c>
      <c r="B53" s="41">
        <v>-1.1679001877880859</v>
      </c>
      <c r="C53" s="41">
        <v>-0.97302104888052332</v>
      </c>
      <c r="D53" s="41">
        <v>-0.72758454582167476</v>
      </c>
      <c r="E53" s="41">
        <v>0.88204077840406958</v>
      </c>
      <c r="F53" s="41">
        <v>-0.40512509976437627</v>
      </c>
      <c r="G53" s="41">
        <v>1.2922422960829061</v>
      </c>
      <c r="H53" s="41">
        <v>0.68942623919018153</v>
      </c>
      <c r="I53" s="41">
        <v>0.28707334031619292</v>
      </c>
      <c r="J53" s="41">
        <v>-0.63242666352054688</v>
      </c>
      <c r="K53" s="41">
        <v>4.4917173996096071E-2</v>
      </c>
      <c r="L53" s="41">
        <v>-0.47449053585574852</v>
      </c>
      <c r="M53" s="41">
        <v>1.235198115186664</v>
      </c>
      <c r="N53" s="41">
        <v>0.12948581130758052</v>
      </c>
      <c r="O53" s="41">
        <v>-0.26221478445305846</v>
      </c>
      <c r="P53" s="41">
        <v>0.11806778800705775</v>
      </c>
      <c r="Q53" s="40"/>
    </row>
    <row r="54" spans="1:17" ht="30" customHeight="1" x14ac:dyDescent="0.25">
      <c r="A54" s="36" t="s">
        <v>115</v>
      </c>
      <c r="B54" s="39">
        <v>208753.21768160243</v>
      </c>
      <c r="C54" s="39">
        <v>611921.12275108101</v>
      </c>
      <c r="D54" s="39">
        <v>438707.35842789197</v>
      </c>
      <c r="E54" s="39">
        <v>404729.82047267182</v>
      </c>
      <c r="F54" s="39">
        <v>480573.14445726329</v>
      </c>
      <c r="G54" s="39">
        <v>408295.13560713828</v>
      </c>
      <c r="H54" s="39">
        <v>770281.37209423271</v>
      </c>
      <c r="I54" s="39">
        <v>593891.91295725235</v>
      </c>
      <c r="J54" s="39">
        <v>377055.04551367456</v>
      </c>
      <c r="K54" s="39">
        <v>4294208.1299628094</v>
      </c>
      <c r="L54" s="39">
        <v>301904.34813703084</v>
      </c>
      <c r="M54" s="39">
        <v>436432.92711096967</v>
      </c>
      <c r="N54" s="39">
        <v>5032545.4052108098</v>
      </c>
      <c r="O54" s="39">
        <v>179489.42298672264</v>
      </c>
      <c r="P54" s="39">
        <v>5212034.8281975314</v>
      </c>
      <c r="Q54" s="40"/>
    </row>
    <row r="55" spans="1:17" ht="15" customHeight="1" x14ac:dyDescent="0.25">
      <c r="A55" s="36" t="s">
        <v>116</v>
      </c>
      <c r="B55" s="67">
        <v>-16625.639871158055</v>
      </c>
      <c r="C55" s="67">
        <v>11404.632467958028</v>
      </c>
      <c r="D55" s="67">
        <v>-13140.471470160992</v>
      </c>
      <c r="E55" s="67">
        <v>-14448.818614985852</v>
      </c>
      <c r="F55" s="67">
        <v>21417.220046113129</v>
      </c>
      <c r="G55" s="67">
        <v>-41591.228724528977</v>
      </c>
      <c r="H55" s="67">
        <v>8728.1774249179289</v>
      </c>
      <c r="I55" s="67">
        <v>-17461.252842611284</v>
      </c>
      <c r="J55" s="67">
        <v>28064.997295907116</v>
      </c>
      <c r="K55" s="67">
        <v>-33652.384288548492</v>
      </c>
      <c r="L55" s="67">
        <v>-1291.4061608607299</v>
      </c>
      <c r="M55" s="67">
        <v>43120.671170535323</v>
      </c>
      <c r="N55" s="67">
        <v>8176.8807211257517</v>
      </c>
      <c r="O55" s="67">
        <v>-1475.8076929759118</v>
      </c>
      <c r="P55" s="67">
        <v>6701.0730281500146</v>
      </c>
      <c r="Q55" s="40"/>
    </row>
    <row r="56" spans="1:17" ht="15" customHeight="1" x14ac:dyDescent="0.25">
      <c r="A56" s="36" t="s">
        <v>117</v>
      </c>
      <c r="B56" s="67">
        <v>-25949.925619610294</v>
      </c>
      <c r="C56" s="67">
        <v>-2393.4760176180862</v>
      </c>
      <c r="D56" s="67">
        <v>-40278.902276818233</v>
      </c>
      <c r="E56" s="67">
        <v>55112.762855183042</v>
      </c>
      <c r="F56" s="67">
        <v>36158.79138954595</v>
      </c>
      <c r="G56" s="67">
        <v>-20832.291881329729</v>
      </c>
      <c r="H56" s="67">
        <v>-46750.415300130146</v>
      </c>
      <c r="I56" s="67">
        <v>-48594.785959409433</v>
      </c>
      <c r="J56" s="67">
        <v>38839.795335140894</v>
      </c>
      <c r="K56" s="67">
        <v>-54688.447475044988</v>
      </c>
      <c r="L56" s="67">
        <v>49078.421578775626</v>
      </c>
      <c r="M56" s="67">
        <v>9385.2189909557346</v>
      </c>
      <c r="N56" s="67">
        <v>3775.193094686605</v>
      </c>
      <c r="O56" s="67">
        <v>-8184.7575138890243</v>
      </c>
      <c r="P56" s="67">
        <v>-4409.5644192034379</v>
      </c>
      <c r="Q56" s="40"/>
    </row>
    <row r="57" spans="1:17" ht="30" customHeight="1" x14ac:dyDescent="0.25">
      <c r="A57" s="36" t="s">
        <v>118</v>
      </c>
      <c r="B57" s="41">
        <v>25.267311040537514</v>
      </c>
      <c r="C57" s="41">
        <v>27.021467293675588</v>
      </c>
      <c r="D57" s="41">
        <v>25.829926793544921</v>
      </c>
      <c r="E57" s="41">
        <v>27.210172538418636</v>
      </c>
      <c r="F57" s="41">
        <v>26.448889285854573</v>
      </c>
      <c r="G57" s="41">
        <v>21.325783592538357</v>
      </c>
      <c r="H57" s="41">
        <v>25.265059021373737</v>
      </c>
      <c r="I57" s="41">
        <v>21.040292157495493</v>
      </c>
      <c r="J57" s="41">
        <v>22.33116641182103</v>
      </c>
      <c r="K57" s="41">
        <v>24.443239588676811</v>
      </c>
      <c r="L57" s="41">
        <v>31.500443768712536</v>
      </c>
      <c r="M57" s="41">
        <v>24.77016266883302</v>
      </c>
      <c r="N57" s="41">
        <v>24.80500902983302</v>
      </c>
      <c r="O57" s="41">
        <v>30.372773389974306</v>
      </c>
      <c r="P57" s="41">
        <v>24.962595047474981</v>
      </c>
      <c r="Q57" s="40"/>
    </row>
    <row r="58" spans="1:17" ht="15" customHeight="1" x14ac:dyDescent="0.25">
      <c r="A58" s="36" t="s">
        <v>119</v>
      </c>
      <c r="B58" s="41">
        <v>-2.0363461698379375</v>
      </c>
      <c r="C58" s="41">
        <v>0.49154385136021617</v>
      </c>
      <c r="D58" s="41">
        <v>-0.78574250366214926</v>
      </c>
      <c r="E58" s="41">
        <v>-0.98372141617543107</v>
      </c>
      <c r="F58" s="41">
        <v>1.167631730280835</v>
      </c>
      <c r="G58" s="41">
        <v>-2.1826533302382067</v>
      </c>
      <c r="H58" s="41">
        <v>0.27520046527272157</v>
      </c>
      <c r="I58" s="41">
        <v>-0.62771834771772816</v>
      </c>
      <c r="J58" s="41">
        <v>1.6539873679534978</v>
      </c>
      <c r="K58" s="41">
        <v>-0.20279967285985734</v>
      </c>
      <c r="L58" s="41">
        <v>-0.14791985623359949</v>
      </c>
      <c r="M58" s="41">
        <v>2.437632633825789</v>
      </c>
      <c r="N58" s="41">
        <v>2.9090262801762634E-2</v>
      </c>
      <c r="O58" s="41">
        <v>-0.26113702327334565</v>
      </c>
      <c r="P58" s="41">
        <v>2.0862935506762881E-2</v>
      </c>
      <c r="Q58" s="40"/>
    </row>
    <row r="59" spans="1:17" ht="15" customHeight="1" x14ac:dyDescent="0.25">
      <c r="A59" s="36" t="s">
        <v>120</v>
      </c>
      <c r="B59" s="41">
        <v>-3.2531844707602815</v>
      </c>
      <c r="C59" s="41">
        <v>-0.20179085665363772</v>
      </c>
      <c r="D59" s="41">
        <v>-2.4706911527940427</v>
      </c>
      <c r="E59" s="41">
        <v>3.6223497908082507</v>
      </c>
      <c r="F59" s="41">
        <v>1.9042481972367362</v>
      </c>
      <c r="G59" s="41">
        <v>-1.1676120477888681</v>
      </c>
      <c r="H59" s="41">
        <v>-1.6281221731690643</v>
      </c>
      <c r="I59" s="41">
        <v>-1.8010886393727681</v>
      </c>
      <c r="J59" s="41">
        <v>2.2305937806170029</v>
      </c>
      <c r="K59" s="41">
        <v>-0.39890750385375995</v>
      </c>
      <c r="L59" s="41">
        <v>5.0279661907110018</v>
      </c>
      <c r="M59" s="41">
        <v>0.44722960979903092</v>
      </c>
      <c r="N59" s="41">
        <v>-6.9064052613654781E-2</v>
      </c>
      <c r="O59" s="41">
        <v>-1.4963128247261501</v>
      </c>
      <c r="P59" s="41">
        <v>-0.109466052281185</v>
      </c>
      <c r="Q59" s="40"/>
    </row>
    <row r="63" spans="1:17" ht="31.8" customHeight="1" x14ac:dyDescent="0.25">
      <c r="A63" s="58"/>
      <c r="B63" s="59"/>
      <c r="C63" s="59"/>
      <c r="D63" s="59"/>
      <c r="E63" s="59"/>
      <c r="F63" s="59"/>
      <c r="G63" s="59"/>
      <c r="H63" s="59"/>
      <c r="I63" s="59"/>
      <c r="J63" s="59"/>
      <c r="K63" s="59"/>
      <c r="L63" s="59"/>
      <c r="M63" s="59"/>
      <c r="N63" s="59"/>
      <c r="O63" s="59"/>
      <c r="P63" s="59"/>
    </row>
  </sheetData>
  <pageMargins left="0.70866141732283472" right="0.70866141732283472" top="0.74803149606299213" bottom="0.74803149606299213" header="0.31496062992125984" footer="0.31496062992125984"/>
  <pageSetup paperSize="9" scale="4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selection sqref="A1:D1"/>
    </sheetView>
  </sheetViews>
  <sheetFormatPr defaultRowHeight="14.4" x14ac:dyDescent="0.3"/>
  <cols>
    <col min="1" max="1" width="37" bestFit="1" customWidth="1"/>
    <col min="2" max="5" width="17.77734375" customWidth="1"/>
  </cols>
  <sheetData>
    <row r="1" spans="1:6" ht="34.200000000000003" thickBot="1" x14ac:dyDescent="0.7">
      <c r="A1" s="75" t="s">
        <v>42</v>
      </c>
      <c r="B1" s="75"/>
      <c r="C1" s="75"/>
      <c r="D1" s="76"/>
      <c r="E1" s="29" t="s">
        <v>58</v>
      </c>
      <c r="F1" s="27">
        <f>VLOOKUP(E1,Sheet2!A24:B38,2,FALSE)</f>
        <v>0</v>
      </c>
    </row>
    <row r="3" spans="1:6" ht="18.600000000000001" thickBot="1" x14ac:dyDescent="0.4">
      <c r="A3" s="6" t="str">
        <f>IF(F1&gt;0,"Labour Market report for "&amp;HLOOKUP($E$1,Sheet2!B1:P3,3,FALSE)&amp;$E$1&amp;" for "&amp;Sheet2!A3,"Labour Market report for "&amp;Sheet2!A3)</f>
        <v>Labour Market report for Jan-Mar 2023</v>
      </c>
      <c r="F3" s="7"/>
    </row>
    <row r="4" spans="1:6" ht="15" thickBot="1" x14ac:dyDescent="0.35">
      <c r="A4" s="8"/>
      <c r="B4" s="78" t="s">
        <v>43</v>
      </c>
      <c r="C4" s="79"/>
      <c r="D4" s="80" t="str">
        <f>IF(F1&gt;0,"Change in "&amp;E1,"No region or country selected")</f>
        <v>No region or country selected</v>
      </c>
      <c r="E4" s="81"/>
    </row>
    <row r="5" spans="1:6" ht="15" thickBot="1" x14ac:dyDescent="0.35">
      <c r="A5" s="19"/>
      <c r="B5" s="17" t="s">
        <v>44</v>
      </c>
      <c r="C5" s="18" t="s">
        <v>45</v>
      </c>
      <c r="D5" s="12" t="s">
        <v>44</v>
      </c>
      <c r="E5" s="13" t="s">
        <v>45</v>
      </c>
    </row>
    <row r="6" spans="1:6" x14ac:dyDescent="0.3">
      <c r="A6" s="20" t="s">
        <v>59</v>
      </c>
      <c r="B6" s="14" t="str">
        <f>Sheet2!P4</f>
        <v>up</v>
      </c>
      <c r="C6" s="15" t="str">
        <f>Sheet2!P5</f>
        <v>up</v>
      </c>
      <c r="D6" s="14" t="str">
        <f>IF(F1&gt;0,HLOOKUP($E$1,Sheet2!$B$1:$P$9,4,FALSE),"#N/A")</f>
        <v>#N/A</v>
      </c>
      <c r="E6" s="15" t="str">
        <f>IF(F1&gt;0,HLOOKUP($E$1,Sheet2!$B$1:$P$9,5,FALSE),"#N/A")</f>
        <v>#N/A</v>
      </c>
    </row>
    <row r="7" spans="1:6" x14ac:dyDescent="0.3">
      <c r="A7" s="21" t="s">
        <v>60</v>
      </c>
      <c r="B7" s="9" t="str">
        <f>Sheet2!P6</f>
        <v>up</v>
      </c>
      <c r="C7" s="10" t="str">
        <f>Sheet2!P7</f>
        <v>up</v>
      </c>
      <c r="D7" s="9" t="str">
        <f>IF(F1&gt;0,HLOOKUP($E$1,Sheet2!$B$1:$P$9,6,FALSE),"#N/A")</f>
        <v>#N/A</v>
      </c>
      <c r="E7" s="10" t="str">
        <f>IF(F1&gt;0,HLOOKUP($E$1,Sheet2!$B$1:$P$9,7,FALSE),"#N/A")</f>
        <v>#N/A</v>
      </c>
    </row>
    <row r="8" spans="1:6" x14ac:dyDescent="0.3">
      <c r="A8" s="21" t="s">
        <v>61</v>
      </c>
      <c r="B8" s="9" t="str">
        <f>Sheet2!P8</f>
        <v>down</v>
      </c>
      <c r="C8" s="10" t="str">
        <f>Sheet2!P9</f>
        <v>down</v>
      </c>
      <c r="D8" s="9" t="str">
        <f>IF(F1&gt;0,HLOOKUP($E$1,Sheet2!$B$1:$P$9,8,FALSE),"#N/A")</f>
        <v>#N/A</v>
      </c>
      <c r="E8" s="10" t="str">
        <f>IF(F1&gt;0,HLOOKUP($E$1,Sheet2!$B$1:$P$9,9,FALSE),"#N/A")</f>
        <v>#N/A</v>
      </c>
    </row>
    <row r="9" spans="1:6" ht="16.2" x14ac:dyDescent="0.3">
      <c r="A9" s="21" t="s">
        <v>56</v>
      </c>
      <c r="B9" s="9" t="str">
        <f>Sheet2!P10</f>
        <v>up</v>
      </c>
      <c r="C9" s="10" t="str">
        <f>Sheet2!P11</f>
        <v>up</v>
      </c>
      <c r="D9" s="23"/>
      <c r="E9" s="10" t="str">
        <f>IF(F1&gt;0,HLOOKUP($E$1,Sheet2!$B$1:$P$11,11,FALSE),"#N/A")</f>
        <v>#N/A</v>
      </c>
    </row>
    <row r="10" spans="1:6" ht="16.2" x14ac:dyDescent="0.3">
      <c r="A10" s="21" t="s">
        <v>65</v>
      </c>
      <c r="B10" s="9" t="str">
        <f>Sheet2!P12</f>
        <v>down</v>
      </c>
      <c r="C10" s="10" t="str">
        <f>Sheet2!P13</f>
        <v>down</v>
      </c>
      <c r="D10" s="23"/>
      <c r="E10" s="24"/>
    </row>
    <row r="11" spans="1:6" x14ac:dyDescent="0.3">
      <c r="A11" s="21" t="s">
        <v>50</v>
      </c>
      <c r="B11" s="9" t="str">
        <f>Sheet2!P14</f>
        <v>down</v>
      </c>
      <c r="C11" s="10" t="str">
        <f>Sheet2!P15</f>
        <v>up</v>
      </c>
      <c r="D11" s="23"/>
      <c r="E11" s="24"/>
    </row>
    <row r="12" spans="1:6" ht="16.8" thickBot="1" x14ac:dyDescent="0.35">
      <c r="A12" s="22" t="s">
        <v>64</v>
      </c>
      <c r="B12" s="25"/>
      <c r="C12" s="11" t="str">
        <f>Sheet2!P16</f>
        <v>up</v>
      </c>
      <c r="D12" s="25"/>
      <c r="E12" s="26"/>
    </row>
    <row r="14" spans="1:6" x14ac:dyDescent="0.3">
      <c r="A14" s="2" t="s">
        <v>47</v>
      </c>
    </row>
    <row r="15" spans="1:6" ht="29.1" customHeight="1" x14ac:dyDescent="0.3">
      <c r="A15" s="77" t="str">
        <f>"The employment rate in the UK was "&amp;ROUND(HLOOKUP("United Kingdom",'1_Data'!$B$4:$P$10,6,FALSE),1)&amp;"%. This is "&amp; HLOOKUP("United Kingdom",Sheet2!$B$1:$P$22,17,FALSE) &amp;" on the quarter and " &amp; HLOOKUP("United Kingdom",Sheet2!$B$1:$P$22,18,FALSE)&amp;" on the year."</f>
        <v>The employment rate in the UK was 75.9%. This is up 0.2 percentage points on the quarter and up 0.3 percentage points on the year.</v>
      </c>
      <c r="B15" s="77"/>
      <c r="C15" s="77"/>
      <c r="D15" s="77"/>
      <c r="E15" s="77"/>
    </row>
    <row r="16" spans="1:6" ht="29.1" customHeight="1" x14ac:dyDescent="0.3">
      <c r="A16" s="77" t="str">
        <f>IF($F$1&gt;0,"The employment rate in "&amp;HLOOKUP($E$1,Sheet2!$B$1:$P$9,3,FALSE)&amp;$E$1&amp;" was "&amp;ROUND(HLOOKUP($E$1,'1_Data'!$B$4:$P$10,6,FALSE),1)&amp;"%. This is "&amp; HLOOKUP($E$1,Sheet2!$B$1:$P$22,17,FALSE) &amp;" on the quarter and " &amp; HLOOKUP($E$1,Sheet2!$B$1:$P$22,18,FALSE)&amp;" on the year.","")</f>
        <v/>
      </c>
      <c r="B16" s="77"/>
      <c r="C16" s="77"/>
      <c r="D16" s="77"/>
      <c r="E16" s="77"/>
    </row>
    <row r="18" spans="1:5" x14ac:dyDescent="0.3">
      <c r="A18" s="2" t="s">
        <v>46</v>
      </c>
    </row>
    <row r="19" spans="1:5" ht="29.1" customHeight="1" x14ac:dyDescent="0.3">
      <c r="A19" s="77" t="str">
        <f>"The unemployment rate in the UK was "&amp;ROUND(HLOOKUP("United Kingdom",'1_Data'!$B$4:$P$15,12,FALSE),1)&amp;"%. This is "&amp; HLOOKUP("United Kingdom",Sheet2!$B$1:$P$22,19,FALSE) &amp;" on the quarter and " &amp; HLOOKUP("United Kingdom",Sheet2!$B$1:$P$22,20,FALSE)&amp;" on the year."</f>
        <v>The unemployment rate in the UK was 3.9%. This is up 0.1 percentage points on the quarter and up 0.2 percentage points on the year.</v>
      </c>
      <c r="B19" s="77"/>
      <c r="C19" s="77"/>
      <c r="D19" s="77"/>
      <c r="E19" s="77"/>
    </row>
    <row r="20" spans="1:5" ht="29.1" customHeight="1" x14ac:dyDescent="0.3">
      <c r="A20" s="77" t="str">
        <f>IF($F$1&gt;0,"The unemployment rate in "&amp;HLOOKUP($E$1,Sheet2!$B$1:$P$9,3,FALSE)&amp;$E$1&amp;" was "&amp;ROUND(HLOOKUP($E$1,'1_Data'!$B$4:$P$15,12,FALSE),1)&amp;"%. This is "&amp; HLOOKUP($E$1,Sheet2!$B$1:$P$22,19,FALSE) &amp;" on the quarter and " &amp; HLOOKUP($E$1,Sheet2!$B$1:$P$22,20,FALSE)&amp;" on the year.","")</f>
        <v/>
      </c>
      <c r="B20" s="77"/>
      <c r="C20" s="77"/>
      <c r="D20" s="77"/>
      <c r="E20" s="77"/>
    </row>
    <row r="22" spans="1:5" x14ac:dyDescent="0.3">
      <c r="A22" s="2" t="s">
        <v>48</v>
      </c>
    </row>
    <row r="23" spans="1:5" ht="29.1" customHeight="1" x14ac:dyDescent="0.3">
      <c r="A23" s="77" t="str">
        <f>"The economic inactivity rate in the UK was "&amp;ROUND(HLOOKUP("United Kingdom",'1_Data'!$B$4:$P$21,18,FALSE),1)&amp;"%. This is "&amp; HLOOKUP("United Kingdom",Sheet2!$B$1:$P$22,21,FALSE) &amp;" on the quarter and " &amp; HLOOKUP("United Kingdom",Sheet2!$B$1:$P$22,22,FALSE)&amp;" on the year."</f>
        <v>The economic inactivity rate in the UK was 21%. This is down 0.4 percentage points on the quarter and down 0.4 percentage points on the year.</v>
      </c>
      <c r="B23" s="77"/>
      <c r="C23" s="77"/>
      <c r="D23" s="77"/>
      <c r="E23" s="77"/>
    </row>
    <row r="24" spans="1:5" ht="29.1" customHeight="1" x14ac:dyDescent="0.3">
      <c r="A24" s="77" t="str">
        <f>IF($F$1&gt;0,"The economic inactivity rate in "&amp;HLOOKUP($E$1,Sheet2!$B$1:$P$9,3,FALSE)&amp;$E$1&amp;" was "&amp;ROUND(HLOOKUP($E$1,'1_Data'!$B$4:$P$21,18,FALSE),1)&amp;"%. This is "&amp; HLOOKUP($E$1,Sheet2!$B$1:$P$22,21,FALSE) &amp;" on the quarter and " &amp; HLOOKUP($E$1,Sheet2!$B$1:$P$22,22,FALSE)&amp;" on the year.","")</f>
        <v/>
      </c>
      <c r="B24" s="77"/>
      <c r="C24" s="77"/>
      <c r="D24" s="77"/>
      <c r="E24" s="77"/>
    </row>
    <row r="25" spans="1:5" ht="29.1" customHeight="1" x14ac:dyDescent="0.3">
      <c r="A25" s="28"/>
      <c r="B25" s="28"/>
      <c r="C25" s="28"/>
      <c r="D25" s="28"/>
      <c r="E25" s="28"/>
    </row>
    <row r="26" spans="1:5" ht="27" customHeight="1" x14ac:dyDescent="0.3">
      <c r="A26" s="74" t="s">
        <v>57</v>
      </c>
      <c r="B26" s="74"/>
      <c r="C26" s="74"/>
      <c r="D26" s="74"/>
      <c r="E26" s="74"/>
    </row>
    <row r="27" spans="1:5" x14ac:dyDescent="0.3">
      <c r="A27" s="74" t="str">
        <f>"2. The change in level of vacancies is based on estimates from " &amp; Sheet2!R12</f>
        <v xml:space="preserve">2. The change in level of vacancies is based on estimates from </v>
      </c>
      <c r="B27" s="74"/>
      <c r="C27" s="74"/>
      <c r="D27" s="74"/>
      <c r="E27" s="74"/>
    </row>
    <row r="28" spans="1:5" ht="25.5" customHeight="1" x14ac:dyDescent="0.3">
      <c r="A28" s="74" t="s">
        <v>66</v>
      </c>
      <c r="B28" s="74"/>
      <c r="C28" s="74"/>
      <c r="D28" s="74"/>
      <c r="E28" s="74"/>
    </row>
  </sheetData>
  <mergeCells count="12">
    <mergeCell ref="A28:E28"/>
    <mergeCell ref="A26:E26"/>
    <mergeCell ref="A27:E27"/>
    <mergeCell ref="A1:D1"/>
    <mergeCell ref="A23:E23"/>
    <mergeCell ref="A24:E24"/>
    <mergeCell ref="B4:C4"/>
    <mergeCell ref="D4:E4"/>
    <mergeCell ref="A15:E15"/>
    <mergeCell ref="A16:E16"/>
    <mergeCell ref="A19:E19"/>
    <mergeCell ref="A20:E20"/>
  </mergeCells>
  <conditionalFormatting sqref="B6:E12">
    <cfRule type="containsText" dxfId="2" priority="2" stopIfTrue="1" operator="containsText" text="#N/A">
      <formula>NOT(ISERROR(SEARCH("#N/A",B6)))</formula>
    </cfRule>
    <cfRule type="containsText" dxfId="1" priority="3" stopIfTrue="1" operator="containsText" text="up">
      <formula>NOT(ISERROR(SEARCH("up",B6)))</formula>
    </cfRule>
    <cfRule type="containsText" dxfId="0" priority="4" stopIfTrue="1" operator="containsText" text="down">
      <formula>NOT(ISERROR(SEARCH("down",B6)))</formula>
    </cfRule>
  </conditionalFormatting>
  <dataValidations count="1">
    <dataValidation type="list" allowBlank="1" showInputMessage="1" showErrorMessage="1" sqref="E1" xr:uid="{00000000-0002-0000-0000-000000000000}">
      <formula1>Regions</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5"/>
  <sheetViews>
    <sheetView workbookViewId="0">
      <selection activeCell="B1" sqref="B1:B5"/>
    </sheetView>
  </sheetViews>
  <sheetFormatPr defaultRowHeight="14.4" x14ac:dyDescent="0.3"/>
  <cols>
    <col min="1" max="1" width="21.77734375" bestFit="1" customWidth="1"/>
    <col min="2" max="2" width="17.5546875" bestFit="1" customWidth="1"/>
  </cols>
  <sheetData>
    <row r="1" spans="1:2" x14ac:dyDescent="0.3">
      <c r="A1" t="s">
        <v>37</v>
      </c>
      <c r="B1" s="5">
        <v>45062</v>
      </c>
    </row>
    <row r="2" spans="1:2" x14ac:dyDescent="0.3">
      <c r="A2" t="s">
        <v>41</v>
      </c>
      <c r="B2" s="5">
        <v>45090</v>
      </c>
    </row>
    <row r="3" spans="1:2" x14ac:dyDescent="0.3">
      <c r="A3" t="s">
        <v>38</v>
      </c>
      <c r="B3" t="s">
        <v>140</v>
      </c>
    </row>
    <row r="4" spans="1:2" x14ac:dyDescent="0.3">
      <c r="A4" t="s">
        <v>39</v>
      </c>
      <c r="B4" t="s">
        <v>141</v>
      </c>
    </row>
    <row r="5" spans="1:2" x14ac:dyDescent="0.3">
      <c r="A5" t="s">
        <v>40</v>
      </c>
      <c r="B5"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8"/>
  <sheetViews>
    <sheetView zoomScaleNormal="100" workbookViewId="0">
      <selection sqref="A1:R22"/>
    </sheetView>
  </sheetViews>
  <sheetFormatPr defaultRowHeight="14.4" x14ac:dyDescent="0.3"/>
  <cols>
    <col min="1" max="1" width="44.44140625" bestFit="1" customWidth="1"/>
    <col min="2" max="2" width="8.44140625" customWidth="1"/>
  </cols>
  <sheetData>
    <row r="1" spans="1:19" ht="43.2" x14ac:dyDescent="0.3">
      <c r="A1" t="s">
        <v>0</v>
      </c>
      <c r="B1" s="1" t="s">
        <v>7</v>
      </c>
      <c r="C1" s="1" t="s">
        <v>8</v>
      </c>
      <c r="D1" s="1" t="s">
        <v>9</v>
      </c>
      <c r="E1" s="1" t="s">
        <v>10</v>
      </c>
      <c r="F1" s="1" t="s">
        <v>11</v>
      </c>
      <c r="G1" s="1" t="s">
        <v>12</v>
      </c>
      <c r="H1" s="1" t="s">
        <v>13</v>
      </c>
      <c r="I1" s="1" t="s">
        <v>14</v>
      </c>
      <c r="J1" s="1" t="s">
        <v>15</v>
      </c>
      <c r="K1" s="1" t="s">
        <v>16</v>
      </c>
      <c r="L1" s="1" t="s">
        <v>17</v>
      </c>
      <c r="M1" s="1" t="s">
        <v>18</v>
      </c>
      <c r="N1" s="1" t="s">
        <v>19</v>
      </c>
      <c r="O1" s="1" t="s">
        <v>20</v>
      </c>
      <c r="P1" s="1" t="s">
        <v>21</v>
      </c>
    </row>
    <row r="2" spans="1:19" x14ac:dyDescent="0.3">
      <c r="B2" s="4" t="s">
        <v>22</v>
      </c>
      <c r="C2" s="4" t="s">
        <v>23</v>
      </c>
      <c r="D2" s="4" t="s">
        <v>24</v>
      </c>
      <c r="E2" s="4" t="s">
        <v>25</v>
      </c>
      <c r="F2" s="4" t="s">
        <v>26</v>
      </c>
      <c r="G2" s="4" t="s">
        <v>27</v>
      </c>
      <c r="H2" s="4" t="s">
        <v>28</v>
      </c>
      <c r="I2" s="4" t="s">
        <v>29</v>
      </c>
      <c r="J2" s="4" t="s">
        <v>30</v>
      </c>
      <c r="K2" s="4" t="s">
        <v>31</v>
      </c>
      <c r="L2" s="4" t="s">
        <v>32</v>
      </c>
      <c r="M2" s="4" t="s">
        <v>33</v>
      </c>
      <c r="N2" s="4" t="s">
        <v>34</v>
      </c>
      <c r="O2" s="4" t="s">
        <v>35</v>
      </c>
      <c r="P2" s="4" t="s">
        <v>36</v>
      </c>
    </row>
    <row r="3" spans="1:19" x14ac:dyDescent="0.3">
      <c r="A3" s="2" t="s">
        <v>140</v>
      </c>
      <c r="B3" s="1" t="s">
        <v>49</v>
      </c>
      <c r="C3" s="1" t="s">
        <v>49</v>
      </c>
      <c r="D3" s="1"/>
      <c r="E3" s="1" t="s">
        <v>49</v>
      </c>
      <c r="F3" s="1" t="s">
        <v>49</v>
      </c>
      <c r="G3" s="1" t="s">
        <v>49</v>
      </c>
      <c r="H3" s="1"/>
      <c r="I3" s="1" t="s">
        <v>49</v>
      </c>
      <c r="J3" s="1" t="s">
        <v>49</v>
      </c>
      <c r="K3" s="1"/>
      <c r="L3" s="1"/>
      <c r="M3" s="1"/>
      <c r="N3" s="1"/>
      <c r="O3" s="1"/>
      <c r="P3" s="1" t="s">
        <v>49</v>
      </c>
    </row>
    <row r="4" spans="1:19" x14ac:dyDescent="0.3">
      <c r="A4" t="s">
        <v>1</v>
      </c>
      <c r="B4" t="s">
        <v>144</v>
      </c>
      <c r="C4" t="s">
        <v>144</v>
      </c>
      <c r="D4" t="s">
        <v>144</v>
      </c>
      <c r="E4" t="s">
        <v>144</v>
      </c>
      <c r="F4" t="s">
        <v>145</v>
      </c>
      <c r="G4" t="s">
        <v>144</v>
      </c>
      <c r="H4" t="s">
        <v>144</v>
      </c>
      <c r="I4" t="s">
        <v>144</v>
      </c>
      <c r="J4" t="s">
        <v>145</v>
      </c>
      <c r="K4" t="s">
        <v>144</v>
      </c>
      <c r="L4" t="s">
        <v>145</v>
      </c>
      <c r="M4" t="s">
        <v>145</v>
      </c>
      <c r="N4" t="s">
        <v>144</v>
      </c>
      <c r="O4" t="s">
        <v>144</v>
      </c>
      <c r="P4" t="s">
        <v>144</v>
      </c>
    </row>
    <row r="5" spans="1:19" x14ac:dyDescent="0.3">
      <c r="A5" t="s">
        <v>2</v>
      </c>
      <c r="B5" t="s">
        <v>144</v>
      </c>
      <c r="C5" t="s">
        <v>144</v>
      </c>
      <c r="D5" t="s">
        <v>144</v>
      </c>
      <c r="E5" t="s">
        <v>145</v>
      </c>
      <c r="F5" t="s">
        <v>145</v>
      </c>
      <c r="G5" t="s">
        <v>144</v>
      </c>
      <c r="H5" t="s">
        <v>144</v>
      </c>
      <c r="I5" t="s">
        <v>144</v>
      </c>
      <c r="J5" t="s">
        <v>145</v>
      </c>
      <c r="K5" t="s">
        <v>144</v>
      </c>
      <c r="L5" t="s">
        <v>145</v>
      </c>
      <c r="M5" t="s">
        <v>145</v>
      </c>
      <c r="N5" t="s">
        <v>144</v>
      </c>
      <c r="O5" t="s">
        <v>144</v>
      </c>
      <c r="P5" t="s">
        <v>144</v>
      </c>
    </row>
    <row r="6" spans="1:19" x14ac:dyDescent="0.3">
      <c r="A6" t="s">
        <v>3</v>
      </c>
      <c r="B6" t="s">
        <v>145</v>
      </c>
      <c r="C6" t="s">
        <v>145</v>
      </c>
      <c r="D6" t="s">
        <v>146</v>
      </c>
      <c r="E6" t="s">
        <v>144</v>
      </c>
      <c r="F6" t="s">
        <v>144</v>
      </c>
      <c r="G6" t="s">
        <v>144</v>
      </c>
      <c r="H6" t="s">
        <v>144</v>
      </c>
      <c r="I6" t="s">
        <v>145</v>
      </c>
      <c r="J6" t="s">
        <v>144</v>
      </c>
      <c r="K6" t="s">
        <v>144</v>
      </c>
      <c r="L6" t="s">
        <v>144</v>
      </c>
      <c r="M6" t="s">
        <v>145</v>
      </c>
      <c r="N6" t="s">
        <v>144</v>
      </c>
      <c r="O6" t="s">
        <v>146</v>
      </c>
      <c r="P6" t="s">
        <v>144</v>
      </c>
    </row>
    <row r="7" spans="1:19" x14ac:dyDescent="0.3">
      <c r="A7" t="s">
        <v>4</v>
      </c>
      <c r="B7" t="s">
        <v>145</v>
      </c>
      <c r="C7" t="s">
        <v>145</v>
      </c>
      <c r="D7" t="s">
        <v>145</v>
      </c>
      <c r="E7" t="s">
        <v>144</v>
      </c>
      <c r="F7" t="s">
        <v>144</v>
      </c>
      <c r="G7" t="s">
        <v>144</v>
      </c>
      <c r="H7" t="s">
        <v>146</v>
      </c>
      <c r="I7" t="s">
        <v>144</v>
      </c>
      <c r="J7" t="s">
        <v>145</v>
      </c>
      <c r="K7" t="s">
        <v>144</v>
      </c>
      <c r="L7" t="s">
        <v>144</v>
      </c>
      <c r="M7" t="s">
        <v>145</v>
      </c>
      <c r="N7" t="s">
        <v>144</v>
      </c>
      <c r="O7" t="s">
        <v>145</v>
      </c>
      <c r="P7" t="s">
        <v>144</v>
      </c>
    </row>
    <row r="8" spans="1:19" x14ac:dyDescent="0.3">
      <c r="A8" t="s">
        <v>5</v>
      </c>
      <c r="B8" t="s">
        <v>145</v>
      </c>
      <c r="C8" t="s">
        <v>145</v>
      </c>
      <c r="D8" t="s">
        <v>145</v>
      </c>
      <c r="E8" t="s">
        <v>145</v>
      </c>
      <c r="F8" t="s">
        <v>145</v>
      </c>
      <c r="G8" t="s">
        <v>145</v>
      </c>
      <c r="H8" t="s">
        <v>145</v>
      </c>
      <c r="I8" t="s">
        <v>145</v>
      </c>
      <c r="J8" t="s">
        <v>144</v>
      </c>
      <c r="K8" t="s">
        <v>145</v>
      </c>
      <c r="L8" t="s">
        <v>145</v>
      </c>
      <c r="M8" t="s">
        <v>144</v>
      </c>
      <c r="N8" t="s">
        <v>145</v>
      </c>
      <c r="O8" t="s">
        <v>145</v>
      </c>
      <c r="P8" t="s">
        <v>145</v>
      </c>
    </row>
    <row r="9" spans="1:19" x14ac:dyDescent="0.3">
      <c r="A9" t="s">
        <v>6</v>
      </c>
      <c r="B9" t="s">
        <v>145</v>
      </c>
      <c r="C9" t="s">
        <v>145</v>
      </c>
      <c r="D9" t="s">
        <v>145</v>
      </c>
      <c r="E9" t="s">
        <v>145</v>
      </c>
      <c r="F9" t="s">
        <v>144</v>
      </c>
      <c r="G9" t="s">
        <v>145</v>
      </c>
      <c r="H9" t="s">
        <v>145</v>
      </c>
      <c r="I9" t="s">
        <v>145</v>
      </c>
      <c r="J9" t="s">
        <v>144</v>
      </c>
      <c r="K9" t="s">
        <v>145</v>
      </c>
      <c r="L9" t="s">
        <v>144</v>
      </c>
      <c r="M9" t="s">
        <v>144</v>
      </c>
      <c r="N9" t="s">
        <v>145</v>
      </c>
      <c r="O9" t="s">
        <v>145</v>
      </c>
      <c r="P9" t="s">
        <v>145</v>
      </c>
    </row>
    <row r="10" spans="1:19" x14ac:dyDescent="0.3">
      <c r="A10" t="s">
        <v>51</v>
      </c>
      <c r="B10" s="16"/>
      <c r="C10" s="16"/>
      <c r="D10" s="16"/>
      <c r="E10" s="16"/>
      <c r="F10" s="16"/>
      <c r="G10" s="16"/>
      <c r="H10" s="16"/>
      <c r="I10" s="16"/>
      <c r="J10" s="16"/>
      <c r="K10" s="16"/>
      <c r="L10" s="16"/>
      <c r="M10" s="16"/>
      <c r="N10" s="16"/>
      <c r="O10" s="16"/>
      <c r="P10" t="s">
        <v>144</v>
      </c>
      <c r="Q10" s="31">
        <v>16330799.93410027</v>
      </c>
    </row>
    <row r="11" spans="1:19" x14ac:dyDescent="0.3">
      <c r="A11" t="s">
        <v>52</v>
      </c>
      <c r="B11" t="s">
        <v>144</v>
      </c>
      <c r="C11" t="s">
        <v>144</v>
      </c>
      <c r="D11" t="s">
        <v>144</v>
      </c>
      <c r="E11" t="s">
        <v>144</v>
      </c>
      <c r="F11" t="s">
        <v>144</v>
      </c>
      <c r="G11" t="s">
        <v>144</v>
      </c>
      <c r="H11" t="s">
        <v>144</v>
      </c>
      <c r="I11" t="s">
        <v>144</v>
      </c>
      <c r="J11" t="s">
        <v>144</v>
      </c>
      <c r="K11" t="e">
        <v>#N/A</v>
      </c>
      <c r="L11" t="s">
        <v>144</v>
      </c>
      <c r="M11" t="s">
        <v>144</v>
      </c>
      <c r="N11" t="e">
        <v>#N/A</v>
      </c>
      <c r="O11" t="s">
        <v>144</v>
      </c>
      <c r="P11" t="s">
        <v>144</v>
      </c>
      <c r="Q11" s="31">
        <v>8444940.8269343376</v>
      </c>
    </row>
    <row r="12" spans="1:19" x14ac:dyDescent="0.3">
      <c r="A12" t="s">
        <v>62</v>
      </c>
      <c r="B12" s="16"/>
      <c r="C12" s="16"/>
      <c r="D12" s="16"/>
      <c r="E12" s="16"/>
      <c r="F12" s="16"/>
      <c r="G12" s="16"/>
      <c r="H12" s="16"/>
      <c r="I12" s="16"/>
      <c r="J12" s="16"/>
      <c r="K12" s="16"/>
      <c r="L12" s="16"/>
      <c r="M12" s="16"/>
      <c r="N12" s="16"/>
      <c r="O12" s="16"/>
      <c r="P12" t="s">
        <v>145</v>
      </c>
      <c r="Q12" s="32">
        <v>-55.299999999999955</v>
      </c>
      <c r="R12" s="30"/>
    </row>
    <row r="13" spans="1:19" x14ac:dyDescent="0.3">
      <c r="A13" t="s">
        <v>63</v>
      </c>
      <c r="B13" s="16"/>
      <c r="C13" s="16"/>
      <c r="D13" s="16"/>
      <c r="E13" s="16"/>
      <c r="F13" s="16"/>
      <c r="G13" s="16"/>
      <c r="H13" s="16"/>
      <c r="I13" s="16"/>
      <c r="J13" s="16"/>
      <c r="K13" s="16"/>
      <c r="L13" s="16"/>
      <c r="M13" s="16"/>
      <c r="N13" s="16"/>
      <c r="O13" s="16"/>
      <c r="P13" t="s">
        <v>145</v>
      </c>
      <c r="Q13" s="32">
        <v>-214.29999999999995</v>
      </c>
    </row>
    <row r="14" spans="1:19" x14ac:dyDescent="0.3">
      <c r="A14" t="s">
        <v>53</v>
      </c>
      <c r="B14" s="16"/>
      <c r="C14" s="16"/>
      <c r="D14" s="16"/>
      <c r="E14" s="16"/>
      <c r="F14" s="16"/>
      <c r="G14" s="16"/>
      <c r="H14" s="16"/>
      <c r="I14" s="16"/>
      <c r="J14" s="16"/>
      <c r="K14" s="16"/>
      <c r="L14" s="16"/>
      <c r="M14" s="16"/>
      <c r="N14" s="16"/>
      <c r="O14" s="16"/>
      <c r="P14" t="s">
        <v>145</v>
      </c>
      <c r="Q14" s="33">
        <v>-18405</v>
      </c>
    </row>
    <row r="15" spans="1:19" x14ac:dyDescent="0.3">
      <c r="A15" t="s">
        <v>54</v>
      </c>
      <c r="B15" s="16"/>
      <c r="C15" s="16"/>
      <c r="D15" s="16"/>
      <c r="E15" s="16"/>
      <c r="F15" s="16"/>
      <c r="G15" s="16"/>
      <c r="H15" s="16"/>
      <c r="I15" s="16"/>
      <c r="J15" s="16"/>
      <c r="K15" s="16"/>
      <c r="L15" s="16"/>
      <c r="M15" s="16"/>
      <c r="N15" s="16"/>
      <c r="O15" s="16"/>
      <c r="P15" t="s">
        <v>144</v>
      </c>
      <c r="Q15" s="33">
        <v>10696</v>
      </c>
    </row>
    <row r="16" spans="1:19" x14ac:dyDescent="0.3">
      <c r="A16" t="s">
        <v>55</v>
      </c>
      <c r="B16" s="16"/>
      <c r="C16" s="16"/>
      <c r="D16" s="16"/>
      <c r="E16" s="16"/>
      <c r="F16" s="16"/>
      <c r="G16" s="16"/>
      <c r="H16" s="16"/>
      <c r="I16" s="16"/>
      <c r="J16" s="16"/>
      <c r="K16" s="16"/>
      <c r="L16" s="16"/>
      <c r="M16" s="16"/>
      <c r="N16" s="16"/>
      <c r="O16" s="16"/>
      <c r="P16" t="s">
        <v>144</v>
      </c>
      <c r="Q16" s="3">
        <v>5.8183282780059997</v>
      </c>
      <c r="R16" s="3">
        <v>5.7749710657110001</v>
      </c>
      <c r="S16" s="34"/>
    </row>
    <row r="17" spans="1:16" x14ac:dyDescent="0.3">
      <c r="B17" t="s">
        <v>147</v>
      </c>
      <c r="C17" t="s">
        <v>148</v>
      </c>
      <c r="D17" t="s">
        <v>149</v>
      </c>
      <c r="E17" t="s">
        <v>149</v>
      </c>
      <c r="F17" t="s">
        <v>150</v>
      </c>
      <c r="G17" t="s">
        <v>151</v>
      </c>
      <c r="H17" t="s">
        <v>152</v>
      </c>
      <c r="I17" t="s">
        <v>151</v>
      </c>
      <c r="J17" t="s">
        <v>153</v>
      </c>
      <c r="K17" t="s">
        <v>154</v>
      </c>
      <c r="L17" t="s">
        <v>155</v>
      </c>
      <c r="M17" t="s">
        <v>156</v>
      </c>
      <c r="N17" t="s">
        <v>157</v>
      </c>
      <c r="O17" t="s">
        <v>158</v>
      </c>
      <c r="P17" t="s">
        <v>157</v>
      </c>
    </row>
    <row r="18" spans="1:16" x14ac:dyDescent="0.3">
      <c r="B18" t="s">
        <v>147</v>
      </c>
      <c r="C18" t="s">
        <v>159</v>
      </c>
      <c r="D18" t="s">
        <v>160</v>
      </c>
      <c r="E18" t="s">
        <v>161</v>
      </c>
      <c r="F18" t="s">
        <v>162</v>
      </c>
      <c r="G18" t="s">
        <v>148</v>
      </c>
      <c r="H18" t="s">
        <v>158</v>
      </c>
      <c r="I18" t="s">
        <v>163</v>
      </c>
      <c r="J18" t="s">
        <v>155</v>
      </c>
      <c r="K18" t="s">
        <v>154</v>
      </c>
      <c r="L18" t="s">
        <v>164</v>
      </c>
      <c r="M18" t="s">
        <v>165</v>
      </c>
      <c r="N18" t="s">
        <v>157</v>
      </c>
      <c r="O18" t="s">
        <v>166</v>
      </c>
      <c r="P18" t="s">
        <v>152</v>
      </c>
    </row>
    <row r="19" spans="1:16" x14ac:dyDescent="0.3">
      <c r="B19" t="s">
        <v>165</v>
      </c>
      <c r="C19" t="s">
        <v>150</v>
      </c>
      <c r="D19" t="s">
        <v>146</v>
      </c>
      <c r="E19" t="s">
        <v>163</v>
      </c>
      <c r="F19" t="s">
        <v>167</v>
      </c>
      <c r="G19" t="s">
        <v>163</v>
      </c>
      <c r="H19" t="s">
        <v>157</v>
      </c>
      <c r="I19" t="s">
        <v>155</v>
      </c>
      <c r="J19" t="s">
        <v>154</v>
      </c>
      <c r="K19" t="s">
        <v>158</v>
      </c>
      <c r="L19" t="s">
        <v>168</v>
      </c>
      <c r="M19" t="s">
        <v>165</v>
      </c>
      <c r="N19" t="s">
        <v>157</v>
      </c>
      <c r="O19" t="s">
        <v>146</v>
      </c>
      <c r="P19" t="s">
        <v>158</v>
      </c>
    </row>
    <row r="20" spans="1:16" x14ac:dyDescent="0.3">
      <c r="B20" t="s">
        <v>169</v>
      </c>
      <c r="C20" t="s">
        <v>170</v>
      </c>
      <c r="D20" t="s">
        <v>171</v>
      </c>
      <c r="E20" t="s">
        <v>168</v>
      </c>
      <c r="F20" t="s">
        <v>151</v>
      </c>
      <c r="G20" t="s">
        <v>167</v>
      </c>
      <c r="H20" t="s">
        <v>146</v>
      </c>
      <c r="I20" t="s">
        <v>163</v>
      </c>
      <c r="J20" t="s">
        <v>150</v>
      </c>
      <c r="K20" t="s">
        <v>158</v>
      </c>
      <c r="L20" t="s">
        <v>160</v>
      </c>
      <c r="M20" t="s">
        <v>171</v>
      </c>
      <c r="N20" t="s">
        <v>157</v>
      </c>
      <c r="O20" t="s">
        <v>171</v>
      </c>
      <c r="P20" t="s">
        <v>157</v>
      </c>
    </row>
    <row r="21" spans="1:16" x14ac:dyDescent="0.3">
      <c r="B21" t="s">
        <v>172</v>
      </c>
      <c r="C21" t="s">
        <v>150</v>
      </c>
      <c r="D21" t="s">
        <v>173</v>
      </c>
      <c r="E21" t="s">
        <v>174</v>
      </c>
      <c r="F21" t="s">
        <v>171</v>
      </c>
      <c r="G21" t="s">
        <v>175</v>
      </c>
      <c r="H21" t="s">
        <v>176</v>
      </c>
      <c r="I21" t="s">
        <v>150</v>
      </c>
      <c r="J21" t="s">
        <v>168</v>
      </c>
      <c r="K21" t="s">
        <v>161</v>
      </c>
      <c r="L21" t="s">
        <v>176</v>
      </c>
      <c r="M21" t="s">
        <v>166</v>
      </c>
      <c r="N21" t="s">
        <v>150</v>
      </c>
      <c r="O21" t="s">
        <v>171</v>
      </c>
      <c r="P21" t="s">
        <v>150</v>
      </c>
    </row>
    <row r="22" spans="1:16" x14ac:dyDescent="0.3">
      <c r="B22" t="s">
        <v>177</v>
      </c>
      <c r="C22" t="s">
        <v>173</v>
      </c>
      <c r="D22" t="s">
        <v>178</v>
      </c>
      <c r="E22" t="s">
        <v>150</v>
      </c>
      <c r="F22" t="s">
        <v>160</v>
      </c>
      <c r="G22" t="s">
        <v>174</v>
      </c>
      <c r="H22" t="s">
        <v>165</v>
      </c>
      <c r="I22" t="s">
        <v>170</v>
      </c>
      <c r="J22" t="s">
        <v>151</v>
      </c>
      <c r="K22" t="s">
        <v>176</v>
      </c>
      <c r="L22" t="s">
        <v>166</v>
      </c>
      <c r="M22" t="s">
        <v>152</v>
      </c>
      <c r="N22" t="s">
        <v>150</v>
      </c>
      <c r="O22" t="s">
        <v>174</v>
      </c>
      <c r="P22" t="s">
        <v>150</v>
      </c>
    </row>
    <row r="24" spans="1:16" x14ac:dyDescent="0.3">
      <c r="A24" t="s">
        <v>58</v>
      </c>
      <c r="B24">
        <v>0</v>
      </c>
    </row>
    <row r="25" spans="1:16" x14ac:dyDescent="0.3">
      <c r="A25" t="s">
        <v>7</v>
      </c>
      <c r="B25">
        <v>1</v>
      </c>
    </row>
    <row r="26" spans="1:16" x14ac:dyDescent="0.3">
      <c r="A26" t="s">
        <v>8</v>
      </c>
      <c r="B26">
        <v>2</v>
      </c>
    </row>
    <row r="27" spans="1:16" x14ac:dyDescent="0.3">
      <c r="A27" t="s">
        <v>9</v>
      </c>
      <c r="B27">
        <v>3</v>
      </c>
    </row>
    <row r="28" spans="1:16" x14ac:dyDescent="0.3">
      <c r="A28" t="s">
        <v>10</v>
      </c>
      <c r="B28">
        <v>4</v>
      </c>
    </row>
    <row r="29" spans="1:16" x14ac:dyDescent="0.3">
      <c r="A29" t="s">
        <v>11</v>
      </c>
      <c r="B29">
        <v>5</v>
      </c>
    </row>
    <row r="30" spans="1:16" x14ac:dyDescent="0.3">
      <c r="A30" t="s">
        <v>12</v>
      </c>
      <c r="B30">
        <v>6</v>
      </c>
    </row>
    <row r="31" spans="1:16" x14ac:dyDescent="0.3">
      <c r="A31" t="s">
        <v>13</v>
      </c>
      <c r="B31">
        <v>7</v>
      </c>
    </row>
    <row r="32" spans="1:16" x14ac:dyDescent="0.3">
      <c r="A32" t="s">
        <v>14</v>
      </c>
      <c r="B32">
        <v>8</v>
      </c>
    </row>
    <row r="33" spans="1:2" x14ac:dyDescent="0.3">
      <c r="A33" t="s">
        <v>15</v>
      </c>
      <c r="B33">
        <v>9</v>
      </c>
    </row>
    <row r="34" spans="1:2" x14ac:dyDescent="0.3">
      <c r="A34" t="s">
        <v>17</v>
      </c>
      <c r="B34">
        <v>10</v>
      </c>
    </row>
    <row r="35" spans="1:2" x14ac:dyDescent="0.3">
      <c r="A35" t="s">
        <v>18</v>
      </c>
      <c r="B35">
        <v>11</v>
      </c>
    </row>
    <row r="36" spans="1:2" x14ac:dyDescent="0.3">
      <c r="A36" t="s">
        <v>20</v>
      </c>
      <c r="B36">
        <v>12</v>
      </c>
    </row>
    <row r="37" spans="1:2" x14ac:dyDescent="0.3">
      <c r="A37" t="s">
        <v>16</v>
      </c>
      <c r="B37">
        <v>13</v>
      </c>
    </row>
    <row r="38" spans="1:2" x14ac:dyDescent="0.3">
      <c r="A38" t="s">
        <v>19</v>
      </c>
      <c r="B38">
        <v>14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CBF38A-6DF1-4B8C-8575-4ECCCCAA28AD}"/>
</file>

<file path=customXml/itemProps2.xml><?xml version="1.0" encoding="utf-8"?>
<ds:datastoreItem xmlns:ds="http://schemas.openxmlformats.org/officeDocument/2006/customXml" ds:itemID="{7725CC60-6457-4D1B-B704-2B549E52697B}"/>
</file>

<file path=customXml/itemProps3.xml><?xml version="1.0" encoding="utf-8"?>
<ds:datastoreItem xmlns:ds="http://schemas.openxmlformats.org/officeDocument/2006/customXml" ds:itemID="{7D90D7CF-67F8-45BA-AAF0-EC0E1B1D67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Cover_sheet</vt:lpstr>
      <vt:lpstr>Notes</vt:lpstr>
      <vt:lpstr>Table_of_contents</vt:lpstr>
      <vt:lpstr>1_Data</vt:lpstr>
      <vt:lpstr>2_Summary</vt:lpstr>
      <vt:lpstr>'2_Summary'!Print_Area</vt:lpstr>
      <vt:lpstr>Region</vt:lpstr>
      <vt:lpstr>Regions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Bob</dc:creator>
  <cp:lastModifiedBy>Taylor, Stephen</cp:lastModifiedBy>
  <cp:lastPrinted>2018-06-25T09:57:57Z</cp:lastPrinted>
  <dcterms:created xsi:type="dcterms:W3CDTF">2017-09-19T13:47:06Z</dcterms:created>
  <dcterms:modified xsi:type="dcterms:W3CDTF">2023-05-12T08:19:52Z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0x010100C0F18E2C84F53940AD1802608A9F60A7</vt:lpwstr>
  </property>
</Properties>
</file>