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51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ymons\Desktop\SharePoint\Methods_Article\"/>
    </mc:Choice>
  </mc:AlternateContent>
  <xr:revisionPtr revIDLastSave="0" documentId="8_{4746D97A-6A18-4BBA-B9CE-D4ABC243D836}" xr6:coauthVersionLast="47" xr6:coauthVersionMax="47" xr10:uidLastSave="{00000000-0000-0000-0000-000000000000}"/>
  <bookViews>
    <workbookView xWindow="-120" yWindow="-120" windowWidth="29040" windowHeight="15840" xr2:uid="{8890133B-C11F-4F69-9252-23979CF920DE}"/>
  </bookViews>
  <sheets>
    <sheet name="Cover Sheet" sheetId="9" r:id="rId1"/>
    <sheet name="Table of Contents" sheetId="12" r:id="rId2"/>
    <sheet name="Notes" sheetId="11" r:id="rId3"/>
    <sheet name="Table 1" sheetId="7" r:id="rId4"/>
    <sheet name="Table 1A" sheetId="2" r:id="rId5"/>
    <sheet name="Table 2" sheetId="8" r:id="rId6"/>
    <sheet name="Table 2A" sheetId="3" r:id="rId7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6" i="3" l="1"/>
  <c r="C14" i="8"/>
  <c r="E14" i="8"/>
  <c r="I8" i="8"/>
  <c r="H14" i="8"/>
  <c r="H8" i="8"/>
  <c r="G8" i="8"/>
  <c r="G11" i="8"/>
  <c r="F13" i="8"/>
  <c r="E8" i="8"/>
  <c r="E12" i="8"/>
  <c r="C8" i="8"/>
  <c r="C8" i="7"/>
  <c r="F3" i="8" l="1"/>
  <c r="H13" i="8"/>
  <c r="H12" i="8"/>
  <c r="H11" i="8"/>
  <c r="H10" i="8"/>
  <c r="H9" i="8"/>
  <c r="H7" i="8"/>
  <c r="H6" i="8"/>
  <c r="H5" i="8"/>
  <c r="H4" i="8"/>
  <c r="B4" i="8"/>
  <c r="F4" i="8" s="1"/>
  <c r="H3" i="8"/>
  <c r="C14" i="7"/>
  <c r="D14" i="7" s="1"/>
  <c r="D13" i="7" s="1"/>
  <c r="D12" i="7" s="1"/>
  <c r="D11" i="7" s="1"/>
  <c r="D10" i="7" s="1"/>
  <c r="D9" i="7" s="1"/>
  <c r="C15" i="7"/>
  <c r="G3" i="3"/>
  <c r="I7" i="3"/>
  <c r="I73" i="3"/>
  <c r="I72" i="3"/>
  <c r="I71" i="3"/>
  <c r="I70" i="3"/>
  <c r="I69" i="3"/>
  <c r="I67" i="3"/>
  <c r="I66" i="3"/>
  <c r="I65" i="3"/>
  <c r="I64" i="3"/>
  <c r="I63" i="3"/>
  <c r="I61" i="3"/>
  <c r="I60" i="3"/>
  <c r="I59" i="3"/>
  <c r="I58" i="3"/>
  <c r="I57" i="3"/>
  <c r="I55" i="3"/>
  <c r="I54" i="3"/>
  <c r="I53" i="3"/>
  <c r="I52" i="3"/>
  <c r="I51" i="3"/>
  <c r="I49" i="3"/>
  <c r="I48" i="3"/>
  <c r="I47" i="3"/>
  <c r="I46" i="3"/>
  <c r="I45" i="3"/>
  <c r="I43" i="3"/>
  <c r="I42" i="3"/>
  <c r="I41" i="3"/>
  <c r="I40" i="3"/>
  <c r="I39" i="3"/>
  <c r="I37" i="3"/>
  <c r="I36" i="3"/>
  <c r="I35" i="3"/>
  <c r="I34" i="3"/>
  <c r="I33" i="3"/>
  <c r="I31" i="3"/>
  <c r="I30" i="3"/>
  <c r="I29" i="3"/>
  <c r="I28" i="3"/>
  <c r="I27" i="3"/>
  <c r="I25" i="3"/>
  <c r="I24" i="3"/>
  <c r="I23" i="3"/>
  <c r="I22" i="3"/>
  <c r="I21" i="3"/>
  <c r="I19" i="3"/>
  <c r="I18" i="3"/>
  <c r="I17" i="3"/>
  <c r="I16" i="3"/>
  <c r="I15" i="3"/>
  <c r="I13" i="3"/>
  <c r="I12" i="3"/>
  <c r="I11" i="3"/>
  <c r="I10" i="3"/>
  <c r="I9" i="3"/>
  <c r="I6" i="3"/>
  <c r="I5" i="3"/>
  <c r="I4" i="3"/>
  <c r="C4" i="3"/>
  <c r="C5" i="3" s="1"/>
  <c r="C6" i="3" s="1"/>
  <c r="C7" i="3" s="1"/>
  <c r="G7" i="3" s="1"/>
  <c r="I3" i="3"/>
  <c r="C62" i="2"/>
  <c r="D62" i="2" s="1"/>
  <c r="D61" i="2" s="1"/>
  <c r="D60" i="2" s="1"/>
  <c r="D59" i="2" s="1"/>
  <c r="D58" i="2" s="1"/>
  <c r="D57" i="2" s="1"/>
  <c r="C56" i="2"/>
  <c r="D56" i="2" s="1"/>
  <c r="D55" i="2" s="1"/>
  <c r="D54" i="2" s="1"/>
  <c r="D53" i="2" s="1"/>
  <c r="D52" i="2" s="1"/>
  <c r="D51" i="2" s="1"/>
  <c r="C50" i="2"/>
  <c r="D50" i="2" s="1"/>
  <c r="D49" i="2" s="1"/>
  <c r="D48" i="2" s="1"/>
  <c r="D47" i="2" s="1"/>
  <c r="D46" i="2" s="1"/>
  <c r="D45" i="2" s="1"/>
  <c r="C44" i="2"/>
  <c r="D44" i="2" s="1"/>
  <c r="D43" i="2" s="1"/>
  <c r="D42" i="2" s="1"/>
  <c r="D41" i="2" s="1"/>
  <c r="D40" i="2" s="1"/>
  <c r="D39" i="2" s="1"/>
  <c r="C38" i="2"/>
  <c r="D38" i="2" s="1"/>
  <c r="D37" i="2" s="1"/>
  <c r="D36" i="2" s="1"/>
  <c r="D35" i="2" s="1"/>
  <c r="D34" i="2" s="1"/>
  <c r="D33" i="2" s="1"/>
  <c r="C32" i="2"/>
  <c r="D32" i="2" s="1"/>
  <c r="D31" i="2" s="1"/>
  <c r="D30" i="2" s="1"/>
  <c r="D29" i="2" s="1"/>
  <c r="D28" i="2" s="1"/>
  <c r="D27" i="2" s="1"/>
  <c r="C26" i="2"/>
  <c r="D26" i="2" s="1"/>
  <c r="D25" i="2" s="1"/>
  <c r="D24" i="2" s="1"/>
  <c r="D23" i="2" s="1"/>
  <c r="D22" i="2" s="1"/>
  <c r="D21" i="2" s="1"/>
  <c r="C20" i="2"/>
  <c r="D20" i="2" s="1"/>
  <c r="D19" i="2" s="1"/>
  <c r="D18" i="2" s="1"/>
  <c r="D17" i="2" s="1"/>
  <c r="D16" i="2" s="1"/>
  <c r="D15" i="2" s="1"/>
  <c r="C14" i="2"/>
  <c r="D14" i="2" s="1"/>
  <c r="D13" i="2" s="1"/>
  <c r="D12" i="2" s="1"/>
  <c r="D11" i="2" s="1"/>
  <c r="D10" i="2" s="1"/>
  <c r="D9" i="2" s="1"/>
  <c r="C8" i="2"/>
  <c r="D8" i="2" s="1"/>
  <c r="D7" i="2" s="1"/>
  <c r="D6" i="2" s="1"/>
  <c r="D5" i="2" s="1"/>
  <c r="D4" i="2" s="1"/>
  <c r="D3" i="2" s="1"/>
  <c r="D63" i="2" l="1"/>
  <c r="C63" i="2"/>
  <c r="D8" i="7"/>
  <c r="D7" i="7" s="1"/>
  <c r="D6" i="7" s="1"/>
  <c r="D5" i="7" s="1"/>
  <c r="D4" i="7" s="1"/>
  <c r="D3" i="7" s="1"/>
  <c r="D15" i="7" s="1"/>
  <c r="G4" i="8"/>
  <c r="B5" i="8"/>
  <c r="F5" i="8" s="1"/>
  <c r="G6" i="3"/>
  <c r="H7" i="3" s="1"/>
  <c r="G5" i="3"/>
  <c r="G4" i="3"/>
  <c r="H4" i="3" s="1"/>
  <c r="C8" i="3"/>
  <c r="B6" i="8" l="1"/>
  <c r="F6" i="8" s="1"/>
  <c r="G5" i="8"/>
  <c r="D8" i="3"/>
  <c r="G8" i="3"/>
  <c r="H8" i="3" s="1"/>
  <c r="H5" i="3"/>
  <c r="H6" i="3"/>
  <c r="C9" i="3"/>
  <c r="G9" i="3" s="1"/>
  <c r="H9" i="3" s="1"/>
  <c r="B7" i="8" l="1"/>
  <c r="F7" i="8" s="1"/>
  <c r="G6" i="8"/>
  <c r="C10" i="3"/>
  <c r="G10" i="3" s="1"/>
  <c r="H10" i="3" s="1"/>
  <c r="I8" i="3"/>
  <c r="F8" i="3"/>
  <c r="G7" i="8" l="1"/>
  <c r="B8" i="8"/>
  <c r="C11" i="3"/>
  <c r="G11" i="3" s="1"/>
  <c r="H11" i="3" s="1"/>
  <c r="F7" i="3"/>
  <c r="J8" i="3"/>
  <c r="F8" i="8" l="1"/>
  <c r="B9" i="8"/>
  <c r="F9" i="8" s="1"/>
  <c r="C12" i="3"/>
  <c r="G12" i="3" s="1"/>
  <c r="H12" i="3" s="1"/>
  <c r="J7" i="3"/>
  <c r="F6" i="3"/>
  <c r="B10" i="8" l="1"/>
  <c r="F10" i="8" s="1"/>
  <c r="G9" i="8"/>
  <c r="J6" i="3"/>
  <c r="F5" i="3"/>
  <c r="C13" i="3"/>
  <c r="G13" i="3" s="1"/>
  <c r="H13" i="3" s="1"/>
  <c r="E7" i="8" l="1"/>
  <c r="B11" i="8"/>
  <c r="F11" i="8" s="1"/>
  <c r="G10" i="8"/>
  <c r="C14" i="3"/>
  <c r="F4" i="3"/>
  <c r="J5" i="3"/>
  <c r="B12" i="8" l="1"/>
  <c r="F12" i="8" s="1"/>
  <c r="E6" i="8"/>
  <c r="I7" i="8"/>
  <c r="D14" i="3"/>
  <c r="G14" i="3"/>
  <c r="H14" i="3" s="1"/>
  <c r="F3" i="3"/>
  <c r="J3" i="3" s="1"/>
  <c r="J4" i="3"/>
  <c r="C15" i="3"/>
  <c r="G15" i="3" s="1"/>
  <c r="H15" i="3" l="1"/>
  <c r="I6" i="8"/>
  <c r="E5" i="8"/>
  <c r="G12" i="8"/>
  <c r="B13" i="8"/>
  <c r="C16" i="3"/>
  <c r="G16" i="3" s="1"/>
  <c r="H16" i="3" s="1"/>
  <c r="I14" i="3"/>
  <c r="F14" i="3"/>
  <c r="B14" i="8" l="1"/>
  <c r="D14" i="8" s="1"/>
  <c r="G13" i="8"/>
  <c r="I5" i="8"/>
  <c r="E4" i="8"/>
  <c r="J14" i="3"/>
  <c r="F13" i="3"/>
  <c r="C17" i="3"/>
  <c r="G17" i="3" s="1"/>
  <c r="H17" i="3" s="1"/>
  <c r="F14" i="8" l="1"/>
  <c r="G14" i="8" s="1"/>
  <c r="I4" i="8"/>
  <c r="E3" i="8"/>
  <c r="I3" i="8" s="1"/>
  <c r="C18" i="3"/>
  <c r="J13" i="3"/>
  <c r="F12" i="3"/>
  <c r="C19" i="3" l="1"/>
  <c r="G19" i="3" s="1"/>
  <c r="G18" i="3"/>
  <c r="H18" i="3" s="1"/>
  <c r="J12" i="3"/>
  <c r="F11" i="3"/>
  <c r="I14" i="8" l="1"/>
  <c r="E13" i="8"/>
  <c r="H19" i="3"/>
  <c r="C20" i="3"/>
  <c r="J11" i="3"/>
  <c r="F10" i="3"/>
  <c r="I13" i="8" l="1"/>
  <c r="D20" i="3"/>
  <c r="G20" i="3"/>
  <c r="H20" i="3" s="1"/>
  <c r="F9" i="3"/>
  <c r="J9" i="3" s="1"/>
  <c r="J10" i="3"/>
  <c r="C21" i="3"/>
  <c r="E11" i="8" l="1"/>
  <c r="I12" i="8"/>
  <c r="C22" i="3"/>
  <c r="G22" i="3" s="1"/>
  <c r="G21" i="3"/>
  <c r="H21" i="3" s="1"/>
  <c r="I20" i="3"/>
  <c r="F20" i="3"/>
  <c r="I11" i="8" l="1"/>
  <c r="E10" i="8"/>
  <c r="H22" i="3"/>
  <c r="J20" i="3"/>
  <c r="F19" i="3"/>
  <c r="C23" i="3"/>
  <c r="G23" i="3" s="1"/>
  <c r="H23" i="3" s="1"/>
  <c r="I10" i="8" l="1"/>
  <c r="E9" i="8"/>
  <c r="I9" i="8" s="1"/>
  <c r="C24" i="3"/>
  <c r="G24" i="3" s="1"/>
  <c r="H24" i="3" s="1"/>
  <c r="F18" i="3"/>
  <c r="J19" i="3"/>
  <c r="F17" i="3" l="1"/>
  <c r="J17" i="3" s="1"/>
  <c r="J18" i="3"/>
  <c r="C25" i="3"/>
  <c r="G25" i="3" s="1"/>
  <c r="H25" i="3" s="1"/>
  <c r="C26" i="3" l="1"/>
  <c r="F16" i="3"/>
  <c r="G26" i="3" l="1"/>
  <c r="H26" i="3" s="1"/>
  <c r="J16" i="3"/>
  <c r="F15" i="3"/>
  <c r="J15" i="3" s="1"/>
  <c r="C27" i="3"/>
  <c r="G27" i="3" s="1"/>
  <c r="H27" i="3" l="1"/>
  <c r="C28" i="3"/>
  <c r="G28" i="3" s="1"/>
  <c r="H28" i="3" s="1"/>
  <c r="F26" i="3"/>
  <c r="I26" i="3"/>
  <c r="J26" i="3" l="1"/>
  <c r="F25" i="3"/>
  <c r="C29" i="3"/>
  <c r="G29" i="3" s="1"/>
  <c r="H29" i="3" s="1"/>
  <c r="C30" i="3" l="1"/>
  <c r="G30" i="3" s="1"/>
  <c r="H30" i="3" s="1"/>
  <c r="F24" i="3"/>
  <c r="J25" i="3"/>
  <c r="F23" i="3" l="1"/>
  <c r="J24" i="3"/>
  <c r="C31" i="3"/>
  <c r="G31" i="3" s="1"/>
  <c r="H31" i="3" s="1"/>
  <c r="C32" i="3" l="1"/>
  <c r="J23" i="3"/>
  <c r="F22" i="3"/>
  <c r="D32" i="3" l="1"/>
  <c r="G32" i="3"/>
  <c r="H32" i="3" s="1"/>
  <c r="J22" i="3"/>
  <c r="F21" i="3"/>
  <c r="J21" i="3" s="1"/>
  <c r="C33" i="3"/>
  <c r="G33" i="3" s="1"/>
  <c r="H33" i="3" l="1"/>
  <c r="C34" i="3"/>
  <c r="G34" i="3" s="1"/>
  <c r="H34" i="3" s="1"/>
  <c r="I32" i="3"/>
  <c r="F32" i="3"/>
  <c r="J32" i="3" l="1"/>
  <c r="F31" i="3"/>
  <c r="F30" i="3" s="1"/>
  <c r="C35" i="3"/>
  <c r="G35" i="3" s="1"/>
  <c r="H35" i="3" s="1"/>
  <c r="C36" i="3" l="1"/>
  <c r="G36" i="3" s="1"/>
  <c r="H36" i="3" s="1"/>
  <c r="J31" i="3"/>
  <c r="F29" i="3" l="1"/>
  <c r="J30" i="3"/>
  <c r="C37" i="3"/>
  <c r="G37" i="3" s="1"/>
  <c r="H37" i="3" s="1"/>
  <c r="C38" i="3" l="1"/>
  <c r="J29" i="3"/>
  <c r="F28" i="3"/>
  <c r="D38" i="3" l="1"/>
  <c r="G38" i="3"/>
  <c r="H38" i="3" s="1"/>
  <c r="J28" i="3"/>
  <c r="F27" i="3"/>
  <c r="J27" i="3" s="1"/>
  <c r="C39" i="3"/>
  <c r="G39" i="3" s="1"/>
  <c r="H39" i="3" l="1"/>
  <c r="F38" i="3"/>
  <c r="I38" i="3"/>
  <c r="C40" i="3"/>
  <c r="G40" i="3" s="1"/>
  <c r="H40" i="3" s="1"/>
  <c r="C41" i="3" l="1"/>
  <c r="G41" i="3" s="1"/>
  <c r="H41" i="3" s="1"/>
  <c r="J38" i="3"/>
  <c r="F37" i="3"/>
  <c r="F36" i="3" l="1"/>
  <c r="J37" i="3"/>
  <c r="C42" i="3"/>
  <c r="G42" i="3" s="1"/>
  <c r="H42" i="3" s="1"/>
  <c r="C43" i="3" l="1"/>
  <c r="G43" i="3" s="1"/>
  <c r="H43" i="3" s="1"/>
  <c r="F35" i="3"/>
  <c r="J36" i="3"/>
  <c r="J35" i="3" l="1"/>
  <c r="F34" i="3"/>
  <c r="C44" i="3"/>
  <c r="D44" i="3" l="1"/>
  <c r="G44" i="3"/>
  <c r="H44" i="3" s="1"/>
  <c r="C45" i="3"/>
  <c r="G45" i="3" s="1"/>
  <c r="H45" i="3" s="1"/>
  <c r="J34" i="3"/>
  <c r="F33" i="3"/>
  <c r="J33" i="3" s="1"/>
  <c r="C46" i="3" l="1"/>
  <c r="G46" i="3" s="1"/>
  <c r="H46" i="3" s="1"/>
  <c r="I44" i="3"/>
  <c r="F44" i="3"/>
  <c r="J44" i="3" l="1"/>
  <c r="F43" i="3"/>
  <c r="C47" i="3"/>
  <c r="G47" i="3" s="1"/>
  <c r="H47" i="3" s="1"/>
  <c r="C48" i="3" l="1"/>
  <c r="G48" i="3" s="1"/>
  <c r="H48" i="3" s="1"/>
  <c r="F42" i="3"/>
  <c r="J43" i="3"/>
  <c r="F41" i="3" l="1"/>
  <c r="J42" i="3"/>
  <c r="C49" i="3"/>
  <c r="G49" i="3" s="1"/>
  <c r="H49" i="3" s="1"/>
  <c r="C50" i="3" l="1"/>
  <c r="J41" i="3"/>
  <c r="F40" i="3"/>
  <c r="D50" i="3" l="1"/>
  <c r="G50" i="3"/>
  <c r="H50" i="3" s="1"/>
  <c r="J40" i="3"/>
  <c r="F39" i="3"/>
  <c r="J39" i="3" s="1"/>
  <c r="C51" i="3"/>
  <c r="G51" i="3" s="1"/>
  <c r="H51" i="3" l="1"/>
  <c r="C52" i="3"/>
  <c r="G52" i="3" s="1"/>
  <c r="H52" i="3" s="1"/>
  <c r="F50" i="3"/>
  <c r="I50" i="3"/>
  <c r="J50" i="3" l="1"/>
  <c r="F49" i="3"/>
  <c r="C53" i="3"/>
  <c r="G53" i="3" s="1"/>
  <c r="H53" i="3" s="1"/>
  <c r="C54" i="3" l="1"/>
  <c r="G54" i="3" s="1"/>
  <c r="H54" i="3" s="1"/>
  <c r="F48" i="3"/>
  <c r="J49" i="3"/>
  <c r="F47" i="3" l="1"/>
  <c r="J48" i="3"/>
  <c r="C55" i="3"/>
  <c r="G55" i="3" s="1"/>
  <c r="H55" i="3" s="1"/>
  <c r="C56" i="3" l="1"/>
  <c r="J47" i="3"/>
  <c r="F46" i="3"/>
  <c r="F45" i="3" s="1"/>
  <c r="D56" i="3" l="1"/>
  <c r="G56" i="3"/>
  <c r="H56" i="3" s="1"/>
  <c r="J46" i="3"/>
  <c r="J45" i="3"/>
  <c r="C57" i="3"/>
  <c r="G57" i="3" s="1"/>
  <c r="H57" i="3" l="1"/>
  <c r="C58" i="3"/>
  <c r="G58" i="3" s="1"/>
  <c r="H58" i="3" s="1"/>
  <c r="F56" i="3"/>
  <c r="I56" i="3"/>
  <c r="F55" i="3" l="1"/>
  <c r="J56" i="3"/>
  <c r="C59" i="3"/>
  <c r="G59" i="3" s="1"/>
  <c r="H59" i="3" s="1"/>
  <c r="C60" i="3" l="1"/>
  <c r="G60" i="3" s="1"/>
  <c r="H60" i="3" s="1"/>
  <c r="F54" i="3"/>
  <c r="J55" i="3"/>
  <c r="F53" i="3" l="1"/>
  <c r="J54" i="3"/>
  <c r="C61" i="3"/>
  <c r="G61" i="3" s="1"/>
  <c r="H61" i="3" s="1"/>
  <c r="C62" i="3" l="1"/>
  <c r="J53" i="3"/>
  <c r="F52" i="3"/>
  <c r="F51" i="3" s="1"/>
  <c r="D62" i="3" l="1"/>
  <c r="F62" i="3" s="1"/>
  <c r="G62" i="3"/>
  <c r="H62" i="3" s="1"/>
  <c r="J52" i="3"/>
  <c r="J51" i="3"/>
  <c r="C63" i="3"/>
  <c r="G63" i="3" s="1"/>
  <c r="H63" i="3" l="1"/>
  <c r="I62" i="3"/>
  <c r="C64" i="3"/>
  <c r="G64" i="3" s="1"/>
  <c r="H64" i="3" s="1"/>
  <c r="C65" i="3" l="1"/>
  <c r="G65" i="3" s="1"/>
  <c r="H65" i="3" s="1"/>
  <c r="J62" i="3"/>
  <c r="F61" i="3"/>
  <c r="F60" i="3" l="1"/>
  <c r="J61" i="3"/>
  <c r="C66" i="3"/>
  <c r="G66" i="3" s="1"/>
  <c r="H66" i="3" s="1"/>
  <c r="C67" i="3" l="1"/>
  <c r="G67" i="3" s="1"/>
  <c r="H67" i="3" s="1"/>
  <c r="F59" i="3"/>
  <c r="J60" i="3"/>
  <c r="J59" i="3" l="1"/>
  <c r="F58" i="3"/>
  <c r="C68" i="3"/>
  <c r="D68" i="3" l="1"/>
  <c r="F68" i="3" s="1"/>
  <c r="G68" i="3"/>
  <c r="H68" i="3" s="1"/>
  <c r="C69" i="3"/>
  <c r="G69" i="3" s="1"/>
  <c r="H69" i="3" s="1"/>
  <c r="J58" i="3"/>
  <c r="F57" i="3"/>
  <c r="J57" i="3" s="1"/>
  <c r="C70" i="3" l="1"/>
  <c r="G70" i="3" s="1"/>
  <c r="H70" i="3" s="1"/>
  <c r="I68" i="3"/>
  <c r="J68" i="3" l="1"/>
  <c r="F67" i="3"/>
  <c r="C71" i="3"/>
  <c r="G71" i="3" s="1"/>
  <c r="H71" i="3" s="1"/>
  <c r="C72" i="3" l="1"/>
  <c r="G72" i="3" s="1"/>
  <c r="H72" i="3" s="1"/>
  <c r="J67" i="3"/>
  <c r="F66" i="3"/>
  <c r="J66" i="3" l="1"/>
  <c r="F65" i="3"/>
  <c r="C73" i="3"/>
  <c r="G73" i="3" s="1"/>
  <c r="H73" i="3" s="1"/>
  <c r="C74" i="3" l="1"/>
  <c r="F64" i="3"/>
  <c r="J65" i="3"/>
  <c r="G74" i="3" l="1"/>
  <c r="H74" i="3" s="1"/>
  <c r="E74" i="3"/>
  <c r="D74" i="3"/>
  <c r="F74" i="3" s="1"/>
  <c r="F73" i="3" s="1"/>
  <c r="F63" i="3"/>
  <c r="J63" i="3" s="1"/>
  <c r="J64" i="3"/>
  <c r="H124" i="3" l="1"/>
  <c r="I74" i="3"/>
  <c r="I75" i="3" s="1"/>
  <c r="J74" i="3" l="1"/>
  <c r="G64" i="8" l="1"/>
  <c r="F72" i="3"/>
  <c r="J73" i="3"/>
  <c r="H15" i="8" l="1"/>
  <c r="F71" i="3"/>
  <c r="J72" i="3"/>
  <c r="J71" i="3" l="1"/>
  <c r="F70" i="3"/>
  <c r="J70" i="3" l="1"/>
  <c r="F69" i="3"/>
  <c r="J69" i="3" s="1"/>
  <c r="J75" i="3" s="1"/>
  <c r="I15" i="8" l="1"/>
</calcChain>
</file>

<file path=xl/sharedStrings.xml><?xml version="1.0" encoding="utf-8"?>
<sst xmlns="http://schemas.openxmlformats.org/spreadsheetml/2006/main" count="243" uniqueCount="138">
  <si>
    <t>The calculation of interest payable on government gilts</t>
  </si>
  <si>
    <t>This excel workbook contains tables related to the methodology article: The calculation of interest payable on government gilts, published on 18 July 2022 by the Office for National Statistics</t>
  </si>
  <si>
    <t>The calculation of interest payable on government gilts - on the ONS website.</t>
  </si>
  <si>
    <t>Publication Dates</t>
  </si>
  <si>
    <t>This spreadsheet was published 18 July 2022</t>
  </si>
  <si>
    <t xml:space="preserve">Units, notes and no data </t>
  </si>
  <si>
    <t>Some cells in the tables refer to notes which can be found in the notes worksheet. Note markers are presented in square brackets, for example: [note 1].</t>
  </si>
  <si>
    <t xml:space="preserve">Some column headings give units, when this is the case the units are presented in round brackets to differentiate them from note markers.  </t>
  </si>
  <si>
    <t>Where to find more Public Sector Finances data</t>
  </si>
  <si>
    <t>The monthly public sector finance bulletin is available on the Office for National Statistics' website.</t>
  </si>
  <si>
    <t>To supplement this release we publish an accompanying public sector methodological guide </t>
  </si>
  <si>
    <t>Contact Details</t>
  </si>
  <si>
    <t>fraser.munro@ons.gov.uk</t>
  </si>
  <si>
    <t xml:space="preserve">Telephone: +44 1633 456402 </t>
  </si>
  <si>
    <t>Table of contents</t>
  </si>
  <si>
    <t>Worksheet number</t>
  </si>
  <si>
    <t>Worksheet description</t>
  </si>
  <si>
    <t>Notes</t>
  </si>
  <si>
    <t>Notes related to the data in this spreadsheet</t>
  </si>
  <si>
    <t>Table 1</t>
  </si>
  <si>
    <t>An example of how the interest paid on a conventional gilt with a 3% coupon rate is calculated</t>
  </si>
  <si>
    <t>Table 1A</t>
  </si>
  <si>
    <t>An example of how the interest paid on a 5 year conventional gilt issued at the start of 2000 and redeemed at the end of 2005 with a 3% coupon rate is calculated</t>
  </si>
  <si>
    <t>Table 2</t>
  </si>
  <si>
    <t>An example of how the interest paid on an index-linked gilt with a 3% coupon rate over a period with 2% rate of RPI inflation is calculated</t>
  </si>
  <si>
    <t>Table 2A</t>
  </si>
  <si>
    <t>An example of how the interest paid on a 5 year index-linked gilt with a 3% coupon rate over a period with 2% rate of RPI inflation is calculated</t>
  </si>
  <si>
    <t xml:space="preserve">This worksheet contains one table. </t>
  </si>
  <si>
    <t xml:space="preserve">Footnote number </t>
  </si>
  <si>
    <t xml:space="preserve">Footnote text </t>
  </si>
  <si>
    <t>note 1</t>
  </si>
  <si>
    <t>Figures may not sum due to rounding</t>
  </si>
  <si>
    <t>note 2</t>
  </si>
  <si>
    <t>Total cash costs = Cash coupon + Cash uplift on principal</t>
  </si>
  <si>
    <t>note 3</t>
  </si>
  <si>
    <t>Accrued costs = Accrued coupon + Accrued uplift on principal</t>
  </si>
  <si>
    <t>Table 1: An example of how the interest paid on a conventional gilt with a 3% coupon rate is calculated [note 1]</t>
  </si>
  <si>
    <t>Time Period</t>
  </si>
  <si>
    <t>Principal (£)</t>
  </si>
  <si>
    <t>Cash coupon (£)</t>
  </si>
  <si>
    <t>Accrued interest (£)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</si>
  <si>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</si>
  <si>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</si>
  <si>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</si>
  <si>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</si>
  <si>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</si>
  <si>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</si>
  <si>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</si>
  <si>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</si>
  <si>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</si>
  <si>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</si>
  <si>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</si>
  <si>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</si>
  <si>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 interest paid over the life of the gilt</t>
  </si>
  <si>
    <t>-</t>
  </si>
  <si>
    <t>Table 1A: An example of how the interest paid on a 5 year conventional gilt issued at the start of 2000 and redeemed at the end of 2005 with a 3% coupon rate is calculated [note 1]</t>
  </si>
  <si>
    <t>2000 Jan</t>
  </si>
  <si>
    <t>2000 Feb</t>
  </si>
  <si>
    <t>2000 Mar</t>
  </si>
  <si>
    <t>2000 Apr</t>
  </si>
  <si>
    <t>2000 May</t>
  </si>
  <si>
    <t>2000 Jun</t>
  </si>
  <si>
    <t>2000 Jul</t>
  </si>
  <si>
    <t>2000 Aug</t>
  </si>
  <si>
    <t>2000 Sep</t>
  </si>
  <si>
    <t>2000 Oct</t>
  </si>
  <si>
    <t>2000 Nov</t>
  </si>
  <si>
    <t>2000 Dec</t>
  </si>
  <si>
    <t>2001 Jan</t>
  </si>
  <si>
    <t>2001 Feb</t>
  </si>
  <si>
    <t>2001 Mar</t>
  </si>
  <si>
    <t>2001 Apr</t>
  </si>
  <si>
    <t>2001 May</t>
  </si>
  <si>
    <t>2001 Jun</t>
  </si>
  <si>
    <t>2001 Jul</t>
  </si>
  <si>
    <t>2001 Aug</t>
  </si>
  <si>
    <t>2001 Sep</t>
  </si>
  <si>
    <t>2001 Oct</t>
  </si>
  <si>
    <t>2001 Nov</t>
  </si>
  <si>
    <t>2001 Dec</t>
  </si>
  <si>
    <t>2002 Jan</t>
  </si>
  <si>
    <t>2002 Feb</t>
  </si>
  <si>
    <t>2002 Mar</t>
  </si>
  <si>
    <t>2002 Apr</t>
  </si>
  <si>
    <t>2002 May</t>
  </si>
  <si>
    <t>2002 Jun</t>
  </si>
  <si>
    <t>2002 Jul</t>
  </si>
  <si>
    <t>2002 Aug</t>
  </si>
  <si>
    <t>2002 Sep</t>
  </si>
  <si>
    <t>2002 Oct</t>
  </si>
  <si>
    <t>2002 Nov</t>
  </si>
  <si>
    <t>2002 Dec</t>
  </si>
  <si>
    <t>2003 Jan</t>
  </si>
  <si>
    <t>2003 Feb</t>
  </si>
  <si>
    <t>2003 Mar</t>
  </si>
  <si>
    <t>2003 Apr</t>
  </si>
  <si>
    <t>2003 May</t>
  </si>
  <si>
    <t>2003 Jun</t>
  </si>
  <si>
    <t>2003 Jul</t>
  </si>
  <si>
    <t>2003 Aug</t>
  </si>
  <si>
    <t>2003 Sep</t>
  </si>
  <si>
    <t>2003 Oct</t>
  </si>
  <si>
    <t>2003 Nov</t>
  </si>
  <si>
    <t>2003 Dec</t>
  </si>
  <si>
    <t>2004 Jan</t>
  </si>
  <si>
    <t>2004 Feb</t>
  </si>
  <si>
    <t>2004 Mar</t>
  </si>
  <si>
    <t>2004 Apr</t>
  </si>
  <si>
    <t>2004 May</t>
  </si>
  <si>
    <t>2004 Jun</t>
  </si>
  <si>
    <t>2004 Jul</t>
  </si>
  <si>
    <t>2004 Aug</t>
  </si>
  <si>
    <t>2004 Sep</t>
  </si>
  <si>
    <t>2004 Oct</t>
  </si>
  <si>
    <t>2004 Nov</t>
  </si>
  <si>
    <t>2004 Dec</t>
  </si>
  <si>
    <t>Table 2: An example of how the interest paid on an index-linked gilt with a 3% coupon rate over a period with 2% rate of RPI inflation is calculated [note 1]</t>
  </si>
  <si>
    <t>Month</t>
  </si>
  <si>
    <t>RPI index</t>
  </si>
  <si>
    <t>Cash uplift on principal (£)</t>
  </si>
  <si>
    <t>Accrued coupon (£)</t>
  </si>
  <si>
    <t>Cumulative uplift (£)</t>
  </si>
  <si>
    <t>Accrued uplift on principal (£)</t>
  </si>
  <si>
    <t>Total cash costs (£) [note 2]</t>
  </si>
  <si>
    <t>Total accrued costs (£) [note 3]</t>
  </si>
  <si>
    <t>Table 2A: An example of how the interest paid on a 5 year index-linked gilt with a 3% coupon rate over a period with 2% rate of RPI inflation is calculated [note 1]</t>
  </si>
  <si>
    <t>2005 Jan</t>
  </si>
  <si>
    <t>2005 Feb</t>
  </si>
  <si>
    <t>2005 Mar</t>
  </si>
  <si>
    <t>2005 Apr</t>
  </si>
  <si>
    <t>2005 May</t>
  </si>
  <si>
    <t>2005 Jun</t>
  </si>
  <si>
    <t>2005 Jul</t>
  </si>
  <si>
    <t>2005 Aug</t>
  </si>
  <si>
    <t>2005 Sep</t>
  </si>
  <si>
    <t>2005 Oct</t>
  </si>
  <si>
    <t>2005 Nov</t>
  </si>
  <si>
    <t>2005 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</si>
</sst>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"/>
  </numFmts>
  <fonts count="3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Arial"/>
      <family val="2"/>
    </font>
    <font>
      <u/>
      <sz val="11"/>
      <color theme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7" fillId="0" borderId="0"/>
    <xf numFmtId="0" fontId="9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9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2" fillId="3" borderId="0" applyNumberFormat="0" applyBorder="0" applyAlignment="0" applyProtection="0"/>
    <xf numFmtId="0" fontId="13" fillId="6" borderId="4" applyNumberFormat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1" fillId="5" borderId="4" applyNumberFormat="0" applyAlignment="0" applyProtection="0"/>
    <xf numFmtId="0" fontId="22" fillId="0" borderId="6" applyNumberFormat="0" applyFill="0" applyAlignment="0" applyProtection="0"/>
    <xf numFmtId="0" fontId="23" fillId="4" borderId="0" applyNumberFormat="0" applyBorder="0" applyAlignment="0" applyProtection="0"/>
    <xf numFmtId="0" fontId="9" fillId="0" borderId="0"/>
    <xf numFmtId="0" fontId="9" fillId="0" borderId="0"/>
    <xf numFmtId="0" fontId="24" fillId="0" borderId="0" applyNumberFormat="0" applyFill="0" applyBorder="0" applyAlignment="0" applyProtection="0"/>
    <xf numFmtId="0" fontId="9" fillId="0" borderId="0"/>
    <xf numFmtId="0" fontId="25" fillId="0" borderId="0"/>
    <xf numFmtId="0" fontId="6" fillId="0" borderId="0"/>
    <xf numFmtId="0" fontId="9" fillId="0" borderId="0"/>
    <xf numFmtId="0" fontId="9" fillId="0" borderId="0"/>
    <xf numFmtId="0" fontId="6" fillId="8" borderId="8" applyNumberFormat="0" applyFont="0" applyAlignment="0" applyProtection="0"/>
    <xf numFmtId="0" fontId="26" fillId="6" borderId="5" applyNumberFormat="0" applyAlignment="0" applyProtection="0"/>
    <xf numFmtId="0" fontId="2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35">
    <xf numFmtId="0" fontId="0" fillId="0" borderId="0" xfId="0"/>
    <xf numFmtId="0" fontId="25" fillId="0" borderId="0" xfId="0" applyFont="1"/>
    <xf numFmtId="0" fontId="30" fillId="0" borderId="0" xfId="0" applyFont="1" applyAlignment="1">
      <alignment horizontal="left" wrapText="1"/>
    </xf>
    <xf numFmtId="0" fontId="25" fillId="0" borderId="0" xfId="0" applyFont="1" applyAlignment="1">
      <alignment horizontal="left"/>
    </xf>
    <xf numFmtId="3" fontId="25" fillId="0" borderId="0" xfId="0" applyNumberFormat="1" applyFont="1"/>
    <xf numFmtId="0" fontId="30" fillId="0" borderId="0" xfId="0" applyFont="1" applyAlignment="1">
      <alignment wrapText="1"/>
    </xf>
    <xf numFmtId="0" fontId="30" fillId="0" borderId="0" xfId="0" applyFont="1"/>
    <xf numFmtId="0" fontId="30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8" fillId="0" borderId="0" xfId="0" applyFont="1"/>
    <xf numFmtId="0" fontId="10" fillId="0" borderId="0" xfId="0" applyFont="1"/>
    <xf numFmtId="0" fontId="8" fillId="0" borderId="0" xfId="0" applyFont="1" applyAlignment="1">
      <alignment horizontal="left"/>
    </xf>
    <xf numFmtId="0" fontId="10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9" fillId="0" borderId="0" xfId="0" applyFont="1"/>
    <xf numFmtId="0" fontId="25" fillId="0" borderId="0" xfId="0" applyFont="1" applyAlignment="1">
      <alignment horizontal="left" vertical="top" wrapText="1"/>
    </xf>
    <xf numFmtId="164" fontId="25" fillId="0" borderId="0" xfId="0" applyNumberFormat="1" applyFont="1"/>
    <xf numFmtId="1" fontId="25" fillId="0" borderId="0" xfId="0" applyNumberFormat="1" applyFont="1"/>
    <xf numFmtId="0" fontId="3" fillId="0" borderId="0" xfId="40" applyFont="1" applyAlignment="1">
      <alignment horizontal="left"/>
    </xf>
    <xf numFmtId="0" fontId="31" fillId="0" borderId="0" xfId="36" applyFont="1" applyAlignment="1" applyProtection="1"/>
    <xf numFmtId="0" fontId="3" fillId="0" borderId="0" xfId="1" applyFont="1" applyAlignment="1">
      <alignment horizontal="left" wrapText="1"/>
    </xf>
    <xf numFmtId="0" fontId="3" fillId="0" borderId="0" xfId="1" applyFont="1" applyAlignment="1">
      <alignment horizontal="left"/>
    </xf>
    <xf numFmtId="0" fontId="31" fillId="0" borderId="0" xfId="36" applyFont="1" applyFill="1" applyAlignment="1" applyProtection="1"/>
    <xf numFmtId="0" fontId="3" fillId="0" borderId="0" xfId="1" applyFont="1"/>
    <xf numFmtId="0" fontId="8" fillId="0" borderId="0" xfId="1" applyFont="1"/>
    <xf numFmtId="165" fontId="25" fillId="0" borderId="0" xfId="0" applyNumberFormat="1" applyFont="1"/>
    <xf numFmtId="4" fontId="25" fillId="0" borderId="0" xfId="0" applyNumberFormat="1" applyFont="1"/>
    <xf numFmtId="0" fontId="30" fillId="0" borderId="10" xfId="0" applyFont="1" applyBorder="1"/>
    <xf numFmtId="3" fontId="30" fillId="0" borderId="10" xfId="0" quotePrefix="1" applyNumberFormat="1" applyFont="1" applyBorder="1" applyAlignment="1">
      <alignment horizontal="right"/>
    </xf>
    <xf numFmtId="4" fontId="30" fillId="0" borderId="10" xfId="0" applyNumberFormat="1" applyFont="1" applyBorder="1"/>
    <xf numFmtId="0" fontId="25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/>
    </xf>
    <xf numFmtId="0" fontId="30" fillId="0" borderId="10" xfId="0" quotePrefix="1" applyFont="1" applyBorder="1" applyAlignment="1">
      <alignment horizontal="right"/>
    </xf>
    <xf numFmtId="165" fontId="30" fillId="0" borderId="10" xfId="0" applyNumberFormat="1" applyFont="1" applyBorder="1"/>
  </cellXfs>
  <cellStyles count="53">
    <cellStyle name="%" xfId="2" xr:uid="{E53EE690-0ABF-445C-8CDE-D73ED3519659}"/>
    <cellStyle name="20% - Accent1 2" xfId="3" xr:uid="{A94D29A6-A8DC-4CBE-AED8-8344A7CC05A1}"/>
    <cellStyle name="20% - Accent2 2" xfId="4" xr:uid="{FB5676E9-F0BB-4CCB-A436-4704DAD7AE06}"/>
    <cellStyle name="20% - Accent3 2" xfId="5" xr:uid="{6370E074-98CA-4CC2-BF40-CE453C39B007}"/>
    <cellStyle name="20% - Accent4 2" xfId="6" xr:uid="{857C46C3-8556-473D-8831-1499DF116A62}"/>
    <cellStyle name="20% - Accent5 2" xfId="7" xr:uid="{D15DF384-22EE-432C-827C-93CD254CD081}"/>
    <cellStyle name="20% - Accent6 2" xfId="8" xr:uid="{1F28CA3E-A487-4A8C-B858-0F1E9C8EEAD4}"/>
    <cellStyle name="40% - Accent1 2" xfId="9" xr:uid="{CEBA8424-184B-41DE-AC87-06CD354ED4D0}"/>
    <cellStyle name="40% - Accent2 2" xfId="10" xr:uid="{02A10A84-0350-4AC2-8343-D379AAC91973}"/>
    <cellStyle name="40% - Accent3 2" xfId="11" xr:uid="{649E6155-F2FC-4718-A306-406B5E9DF800}"/>
    <cellStyle name="40% - Accent4 2" xfId="12" xr:uid="{270DB651-106B-482C-9337-663FAC3606CC}"/>
    <cellStyle name="40% - Accent5 2" xfId="13" xr:uid="{042D1562-F1C7-4E9A-8DD3-95B13B552FD7}"/>
    <cellStyle name="40% - Accent6 2" xfId="14" xr:uid="{D41CFB79-A7A8-4AF8-BDA0-DAFE7C1AF13C}"/>
    <cellStyle name="60% - Accent1 2" xfId="15" xr:uid="{4FF60A69-C03A-4F59-A3B6-A09C3ACC69CE}"/>
    <cellStyle name="60% - Accent2 2" xfId="16" xr:uid="{81CFD464-6AEC-443E-BCAF-8CEC3B9F27A5}"/>
    <cellStyle name="60% - Accent3 2" xfId="17" xr:uid="{495A7598-0EDD-4DBF-8E59-50992D76D9E1}"/>
    <cellStyle name="60% - Accent4 2" xfId="18" xr:uid="{63C5F963-E9B7-432F-91B5-AC7F6BEF3F28}"/>
    <cellStyle name="60% - Accent5 2" xfId="19" xr:uid="{B624D18D-97D6-4FCC-A05C-76BE4151EE39}"/>
    <cellStyle name="60% - Accent6 2" xfId="20" xr:uid="{F6E30A61-28AA-488C-8034-1E033722D50B}"/>
    <cellStyle name="Accent1 2" xfId="21" xr:uid="{EDEE591E-61AD-4FAB-A8CB-9E308DD833BD}"/>
    <cellStyle name="Accent2 2" xfId="22" xr:uid="{31F376FD-87B5-41DB-A869-818AC23498B8}"/>
    <cellStyle name="Accent3 2" xfId="23" xr:uid="{26BCCA2B-59DF-4A12-8583-1AE94158F447}"/>
    <cellStyle name="Accent4 2" xfId="24" xr:uid="{D8235614-B181-40D9-B881-46F19E71E906}"/>
    <cellStyle name="Accent5 2" xfId="25" xr:uid="{B81F8041-F2C4-494A-83CB-02E98A3ADDD4}"/>
    <cellStyle name="Accent6 2" xfId="26" xr:uid="{C4331047-8B20-400D-ABD6-1BE50E8AA35C}"/>
    <cellStyle name="Bad 2" xfId="27" xr:uid="{B3818801-7983-4F98-AD19-10C276EA1E36}"/>
    <cellStyle name="Calculation 2" xfId="28" xr:uid="{9FA09382-6C19-4953-9CAF-F64F7977D7DF}"/>
    <cellStyle name="Check Cell 2" xfId="29" xr:uid="{E4C6ADD0-CDD4-4FB7-A187-CF01F265D96F}"/>
    <cellStyle name="Explanatory Text 2" xfId="30" xr:uid="{58E16393-4984-4426-BEDD-1D9E81BC4740}"/>
    <cellStyle name="Good 2" xfId="31" xr:uid="{96806496-A33B-42B4-B476-829996C81223}"/>
    <cellStyle name="Heading 1 2" xfId="32" xr:uid="{3E0AC717-AC12-45AE-AA89-F7A5888007FA}"/>
    <cellStyle name="Heading 2 2" xfId="33" xr:uid="{A6918A87-7B0A-4C46-9938-642C815CECB5}"/>
    <cellStyle name="Heading 3 2" xfId="34" xr:uid="{1ECC01F1-9BCF-4F46-93A0-669A7D89491B}"/>
    <cellStyle name="Heading 4 2" xfId="35" xr:uid="{CCF3DAE3-5A5E-4324-92FF-5A0C454E4081}"/>
    <cellStyle name="Hyperlink" xfId="36" builtinId="8"/>
    <cellStyle name="Input 2" xfId="37" xr:uid="{7FC7D6AC-3C3B-4B63-ADAF-F52CA98524D7}"/>
    <cellStyle name="Linked Cell 2" xfId="38" xr:uid="{E6DA2033-60BE-4237-81C5-B6D745BE4F97}"/>
    <cellStyle name="Neutral 2" xfId="39" xr:uid="{556B9ED5-D735-4556-8BD0-E8B66A0C4899}"/>
    <cellStyle name="Normal" xfId="0" builtinId="0"/>
    <cellStyle name="Normal 2" xfId="40" xr:uid="{42D52DEA-869F-4CD9-91E8-0935C65DAB8C}"/>
    <cellStyle name="Normal 2 2" xfId="41" xr:uid="{B6517A23-DBD3-49F5-98E1-8EF4BF2F2EC1}"/>
    <cellStyle name="Normal 2 3" xfId="42" xr:uid="{0412058A-9048-4D04-BF65-C395F263655D}"/>
    <cellStyle name="Normal 2 4" xfId="43" xr:uid="{703B8B21-A02F-4989-A764-B1F469FC37F3}"/>
    <cellStyle name="Normal 3" xfId="44" xr:uid="{620C1477-E5C9-4B41-A004-1B8A80812054}"/>
    <cellStyle name="Normal 4" xfId="45" xr:uid="{891AE437-AFD3-41FB-8F16-54CD127E1333}"/>
    <cellStyle name="Normal 5" xfId="46" xr:uid="{2EE08E13-5D6C-48AC-8201-8D50796F1A3D}"/>
    <cellStyle name="Normal 6" xfId="47" xr:uid="{1E47EFAE-322D-4277-B2DF-5A7A1D2AA7B8}"/>
    <cellStyle name="Normal 7" xfId="1" xr:uid="{BC3C5246-5F18-4C6A-913B-E90922EFDA6B}"/>
    <cellStyle name="Note 2" xfId="48" xr:uid="{E051BBEE-34E3-4A86-AB71-94E6AD58F622}"/>
    <cellStyle name="Output 2" xfId="49" xr:uid="{E4D19994-8512-4942-B316-B80F507FFFE4}"/>
    <cellStyle name="Title 2" xfId="50" xr:uid="{7504604A-6736-4B5A-9EF8-4C9D8384CA06}"/>
    <cellStyle name="Total 2" xfId="51" xr:uid="{10F22261-7505-4741-8714-A79724DD5463}"/>
    <cellStyle name="Warning Text 2" xfId="52" xr:uid="{A5B764CE-07FB-49F2-820F-3E8611A1B2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ns.gov.uk/releases/thecalculationofinterestpayableongovernmentgilts" TargetMode="External"/><Relationship Id="rId2" Type="http://schemas.openxmlformats.org/officeDocument/2006/relationships/hyperlink" Target="mailto:fraser.munro@ons.gov.uk" TargetMode="External"/><Relationship Id="rId1" Type="http://schemas.openxmlformats.org/officeDocument/2006/relationships/hyperlink" Target="https://www.ons.gov.uk/economy/governmentpublicsectorandtaxes/publicsectorfinance/bulletins/publicsectorfinances/previousReleases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ons.gov.uk/economy/governmentpublicsectorandtaxes/publicsectorfinance/methodologies/monthlystatisticsonthepublicsectorfinancesamethodologicalguide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DE091A-15E6-4D91-942F-AEB801A02506}">
  <dimension ref="A1:A14"/>
  <sheetViews>
    <sheetView tabSelected="1" workbookViewId="0"/>
  </sheetViews>
  <sheetFormatPr defaultColWidth="8.85546875" defaultRowHeight="14.25"/>
  <cols>
    <col min="1" max="1" width="178.7109375" style="1" customWidth="1"/>
    <col min="2" max="16384" width="8.85546875" style="1"/>
  </cols>
  <sheetData>
    <row r="1" spans="1:1" ht="15.75">
      <c r="A1" s="25" t="s">
        <v>0</v>
      </c>
    </row>
    <row r="2" spans="1:1">
      <c r="A2" s="24" t="s">
        <v>1</v>
      </c>
    </row>
    <row r="3" spans="1:1">
      <c r="A3" s="23" t="s">
        <v>2</v>
      </c>
    </row>
    <row r="4" spans="1:1" ht="15.75">
      <c r="A4" s="25" t="s">
        <v>3</v>
      </c>
    </row>
    <row r="5" spans="1:1">
      <c r="A5" s="24" t="s">
        <v>4</v>
      </c>
    </row>
    <row r="6" spans="1:1" ht="15.75">
      <c r="A6" s="25" t="s">
        <v>5</v>
      </c>
    </row>
    <row r="7" spans="1:1" ht="16.899999999999999" customHeight="1">
      <c r="A7" s="22" t="s">
        <v>6</v>
      </c>
    </row>
    <row r="8" spans="1:1" ht="17.45" customHeight="1">
      <c r="A8" s="21" t="s">
        <v>7</v>
      </c>
    </row>
    <row r="9" spans="1:1" ht="15.75">
      <c r="A9" s="25" t="s">
        <v>8</v>
      </c>
    </row>
    <row r="10" spans="1:1">
      <c r="A10" s="20" t="s">
        <v>9</v>
      </c>
    </row>
    <row r="11" spans="1:1">
      <c r="A11" s="20" t="s">
        <v>10</v>
      </c>
    </row>
    <row r="12" spans="1:1" ht="15.75">
      <c r="A12" s="25" t="s">
        <v>11</v>
      </c>
    </row>
    <row r="13" spans="1:1">
      <c r="A13" s="20" t="s">
        <v>12</v>
      </c>
    </row>
    <row r="14" spans="1:1">
      <c r="A14" s="24" t="s">
        <v>13</v>
      </c>
    </row>
  </sheetData>
  <hyperlinks>
    <hyperlink ref="A10" r:id="rId1" xr:uid="{00000000-0004-0000-0100-000001000000}"/>
    <hyperlink ref="A13" r:id="rId2" xr:uid="{00000000-0004-0000-0100-000003000000}"/>
    <hyperlink ref="A3" r:id="rId3" xr:uid="{48C5675D-DDF6-4C36-B954-95C6CF86CDDF}"/>
    <hyperlink ref="A11" r:id="rId4" display="https://www.ons.gov.uk/economy/governmentpublicsectorandtaxes/publicsectorfinance/methodologies/monthlystatisticsonthepublicsectorfinancesamethodologicalguide" xr:uid="{E5A6502F-B064-4CB7-8F7B-5AEAA2A25A44}"/>
  </hyperlinks>
  <pageMargins left="0.7" right="0.7" top="0.75" bottom="0.75" header="0.3" footer="0.3"/>
  <pageSetup paperSize="9" orientation="portrait" horizontalDpi="1200" verticalDpi="120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EA210-1D14-4EA0-984D-B00134BE644D}">
  <dimension ref="A1:B10"/>
  <sheetViews>
    <sheetView workbookViewId="0"/>
  </sheetViews>
  <sheetFormatPr defaultRowHeight="15"/>
  <cols>
    <col min="1" max="1" width="25.140625" customWidth="1"/>
    <col min="2" max="2" width="154.7109375" customWidth="1"/>
  </cols>
  <sheetData>
    <row r="1" spans="1:2" ht="20.45" customHeight="1">
      <c r="A1" s="9" t="s">
        <v>14</v>
      </c>
      <c r="B1" s="10"/>
    </row>
    <row r="2" spans="1:2" ht="20.45" customHeight="1">
      <c r="A2" s="11" t="s">
        <v>15</v>
      </c>
      <c r="B2" s="9" t="s">
        <v>16</v>
      </c>
    </row>
    <row r="3" spans="1:2" ht="20.45" customHeight="1">
      <c r="A3" s="10" t="s">
        <v>17</v>
      </c>
      <c r="B3" s="10" t="s">
        <v>18</v>
      </c>
    </row>
    <row r="4" spans="1:2" ht="20.45" customHeight="1">
      <c r="A4" s="10" t="s">
        <v>19</v>
      </c>
      <c r="B4" s="10" t="s">
        <v>20</v>
      </c>
    </row>
    <row r="5" spans="1:2" ht="20.45" customHeight="1">
      <c r="A5" s="10" t="s">
        <v>21</v>
      </c>
      <c r="B5" s="10" t="s">
        <v>22</v>
      </c>
    </row>
    <row r="6" spans="1:2" ht="20.45" customHeight="1">
      <c r="A6" s="10" t="s">
        <v>23</v>
      </c>
      <c r="B6" s="10" t="s">
        <v>24</v>
      </c>
    </row>
    <row r="7" spans="1:2" ht="20.45" customHeight="1">
      <c r="A7" s="10" t="s">
        <v>25</v>
      </c>
      <c r="B7" s="10" t="s">
        <v>26</v>
      </c>
    </row>
    <row r="8" spans="1:2" ht="20.45" customHeight="1">
      <c r="B8" s="12"/>
    </row>
    <row r="9" spans="1:2" ht="20.45" customHeight="1"/>
    <row r="10" spans="1:2" ht="20.45" customHeight="1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26D4D-1E9F-48FB-AE6F-358F78C378E2}">
  <dimension ref="A1:B8"/>
  <sheetViews>
    <sheetView workbookViewId="0"/>
  </sheetViews>
  <sheetFormatPr defaultRowHeight="15"/>
  <cols>
    <col min="1" max="1" width="21.28515625" customWidth="1"/>
    <col min="2" max="2" width="53.42578125" customWidth="1"/>
  </cols>
  <sheetData>
    <row r="1" spans="1:2" ht="15.75">
      <c r="A1" s="9" t="s">
        <v>18</v>
      </c>
      <c r="B1" s="15"/>
    </row>
    <row r="2" spans="1:2" ht="15.75">
      <c r="A2" s="10" t="s">
        <v>27</v>
      </c>
      <c r="B2" s="15"/>
    </row>
    <row r="3" spans="1:2" ht="15.75">
      <c r="A3" s="9" t="s">
        <v>28</v>
      </c>
      <c r="B3" s="9" t="s">
        <v>29</v>
      </c>
    </row>
    <row r="4" spans="1:2" ht="15.75">
      <c r="A4" s="10" t="s">
        <v>30</v>
      </c>
      <c r="B4" s="10" t="s">
        <v>31</v>
      </c>
    </row>
    <row r="5" spans="1:2" ht="15.75">
      <c r="A5" s="10" t="s">
        <v>32</v>
      </c>
      <c r="B5" s="10" t="s">
        <v>33</v>
      </c>
    </row>
    <row r="6" spans="1:2" ht="15.75">
      <c r="A6" s="10" t="s">
        <v>34</v>
      </c>
      <c r="B6" s="10" t="s">
        <v>35</v>
      </c>
    </row>
    <row r="7" spans="1:2" ht="15.75">
      <c r="A7" s="10"/>
      <c r="B7" s="10"/>
    </row>
    <row r="8" spans="1:2" ht="15.75">
      <c r="A8" s="1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0C1181-D2EC-475F-A8E5-6E6F3FDA9D48}">
  <dimension ref="A1:D60"/>
  <sheetViews>
    <sheetView zoomScaleNormal="100" workbookViewId="0"/>
  </sheetViews>
  <sheetFormatPr defaultColWidth="8.85546875" defaultRowHeight="14.25"/>
  <cols>
    <col min="1" max="1" width="43.28515625" style="1" customWidth="1"/>
    <col min="2" max="4" width="25.140625" style="1" customWidth="1"/>
    <col min="5" max="5" width="15.7109375" style="1" bestFit="1" customWidth="1"/>
    <col min="6" max="6" width="12.5703125" style="1" bestFit="1" customWidth="1"/>
    <col min="7" max="16384" width="8.85546875" style="1"/>
  </cols>
  <sheetData>
    <row r="1" spans="1:4" ht="17.45" customHeight="1">
      <c r="A1" s="6" t="s">
        <v>36</v>
      </c>
      <c r="B1" s="6"/>
      <c r="C1" s="6"/>
      <c r="D1" s="6"/>
    </row>
    <row r="2" spans="1:4">
      <c r="A2" s="32" t="s">
        <v>37</v>
      </c>
      <c r="B2" s="32" t="s">
        <v>38</v>
      </c>
      <c r="C2" s="32" t="s">
        <v>39</v>
      </c>
      <c r="D2" s="32" t="s">
        <v>40</v>
      </c>
    </row>
    <row r="3" spans="1:4">
      <c r="A3" s="1" t="s">
        <v>41</v>
      </c>
      <c r="B3" s="26">
        <v>1000</v>
      </c>
      <c r="C3" s="26">
        <v>0</v>
      </c>
      <c r="D3" s="26">
        <f>D4</f>
        <v>2.5</v>
      </c>
    </row>
    <row r="4" spans="1:4">
      <c r="A4" s="1" t="s">
        <v>42</v>
      </c>
      <c r="B4" s="26">
        <v>1000</v>
      </c>
      <c r="C4" s="26">
        <v>0</v>
      </c>
      <c r="D4" s="26">
        <f>D5</f>
        <v>2.5</v>
      </c>
    </row>
    <row r="5" spans="1:4">
      <c r="A5" s="1" t="s">
        <v>43</v>
      </c>
      <c r="B5" s="26">
        <v>1000</v>
      </c>
      <c r="C5" s="26">
        <v>0</v>
      </c>
      <c r="D5" s="26">
        <f>D6</f>
        <v>2.5</v>
      </c>
    </row>
    <row r="6" spans="1:4">
      <c r="A6" s="1" t="s">
        <v>44</v>
      </c>
      <c r="B6" s="26">
        <v>1000</v>
      </c>
      <c r="C6" s="26">
        <v>0</v>
      </c>
      <c r="D6" s="26">
        <f>D7</f>
        <v>2.5</v>
      </c>
    </row>
    <row r="7" spans="1:4">
      <c r="A7" s="1" t="s">
        <v>45</v>
      </c>
      <c r="B7" s="26">
        <v>1000</v>
      </c>
      <c r="C7" s="26">
        <v>0</v>
      </c>
      <c r="D7" s="26">
        <f>D8</f>
        <v>2.5</v>
      </c>
    </row>
    <row r="8" spans="1:4">
      <c r="A8" s="1" t="s">
        <v>46</v>
      </c>
      <c r="B8" s="26">
        <v>1000</v>
      </c>
      <c r="C8" s="26">
        <f>B8*0.03/2</f>
        <v>15</v>
      </c>
      <c r="D8" s="26">
        <f>C8/6</f>
        <v>2.5</v>
      </c>
    </row>
    <row r="9" spans="1:4">
      <c r="A9" s="1" t="s">
        <v>47</v>
      </c>
      <c r="B9" s="26">
        <v>1000</v>
      </c>
      <c r="C9" s="26">
        <v>0</v>
      </c>
      <c r="D9" s="26">
        <f>D10</f>
        <v>2.5</v>
      </c>
    </row>
    <row r="10" spans="1:4">
      <c r="A10" s="1" t="s">
        <v>48</v>
      </c>
      <c r="B10" s="26">
        <v>1000</v>
      </c>
      <c r="C10" s="26">
        <v>0</v>
      </c>
      <c r="D10" s="26">
        <f>D11</f>
        <v>2.5</v>
      </c>
    </row>
    <row r="11" spans="1:4">
      <c r="A11" s="1" t="s">
        <v>49</v>
      </c>
      <c r="B11" s="26">
        <v>1000</v>
      </c>
      <c r="C11" s="26">
        <v>0</v>
      </c>
      <c r="D11" s="26">
        <f>D12</f>
        <v>2.5</v>
      </c>
    </row>
    <row r="12" spans="1:4">
      <c r="A12" s="1" t="s">
        <v>50</v>
      </c>
      <c r="B12" s="26">
        <v>1000</v>
      </c>
      <c r="C12" s="26">
        <v>0</v>
      </c>
      <c r="D12" s="26">
        <f>D13</f>
        <v>2.5</v>
      </c>
    </row>
    <row r="13" spans="1:4">
      <c r="A13" s="1" t="s">
        <v>51</v>
      </c>
      <c r="B13" s="26">
        <v>1000</v>
      </c>
      <c r="C13" s="26">
        <v>0</v>
      </c>
      <c r="D13" s="26">
        <f>D14</f>
        <v>2.5</v>
      </c>
    </row>
    <row r="14" spans="1:4">
      <c r="A14" s="1" t="s">
        <v>52</v>
      </c>
      <c r="B14" s="26">
        <v>1000</v>
      </c>
      <c r="C14" s="26">
        <f>B14*0.03/2</f>
        <v>15</v>
      </c>
      <c r="D14" s="26">
        <f>C14/6</f>
        <v>2.5</v>
      </c>
    </row>
    <row r="15" spans="1:4" s="6" customFormat="1" ht="15">
      <c r="A15" s="28" t="s">
        <v>53</v>
      </c>
      <c r="B15" s="29" t="s">
        <v>54</v>
      </c>
      <c r="C15" s="34">
        <f>SUM(C3:C14)</f>
        <v>30</v>
      </c>
      <c r="D15" s="34">
        <f>SUM(D3:D14)</f>
        <v>30</v>
      </c>
    </row>
    <row r="16" spans="1:4">
      <c r="B16" s="4"/>
      <c r="C16" s="4"/>
      <c r="D16" s="4"/>
    </row>
    <row r="17" spans="1:4">
      <c r="A17" s="13"/>
      <c r="B17" s="4"/>
      <c r="C17" s="4"/>
      <c r="D17" s="4"/>
    </row>
    <row r="18" spans="1:4">
      <c r="A18" s="14"/>
      <c r="B18" s="4"/>
      <c r="C18" s="4"/>
      <c r="D18" s="4"/>
    </row>
    <row r="19" spans="1:4">
      <c r="B19" s="4"/>
      <c r="C19" s="4"/>
      <c r="D19" s="4"/>
    </row>
    <row r="20" spans="1:4">
      <c r="B20" s="4"/>
      <c r="C20" s="4"/>
      <c r="D20" s="4"/>
    </row>
    <row r="21" spans="1:4">
      <c r="B21" s="4"/>
      <c r="C21" s="4"/>
      <c r="D21" s="4"/>
    </row>
    <row r="22" spans="1:4">
      <c r="B22" s="4"/>
      <c r="C22" s="4"/>
      <c r="D22" s="4"/>
    </row>
    <row r="23" spans="1:4" ht="15">
      <c r="A23" s="6"/>
      <c r="B23" s="4"/>
      <c r="C23" s="4"/>
      <c r="D23" s="4"/>
    </row>
    <row r="24" spans="1:4">
      <c r="B24" s="4"/>
      <c r="C24" s="4"/>
      <c r="D24" s="4"/>
    </row>
    <row r="25" spans="1:4">
      <c r="B25" s="4"/>
      <c r="C25" s="4"/>
      <c r="D25" s="4"/>
    </row>
    <row r="26" spans="1:4">
      <c r="B26" s="4"/>
      <c r="C26" s="4"/>
      <c r="D26" s="4"/>
    </row>
    <row r="27" spans="1:4">
      <c r="B27" s="4"/>
      <c r="C27" s="4"/>
      <c r="D27" s="4"/>
    </row>
    <row r="28" spans="1:4">
      <c r="B28" s="4"/>
      <c r="C28" s="4"/>
      <c r="D28" s="4"/>
    </row>
    <row r="29" spans="1:4">
      <c r="B29" s="4"/>
      <c r="C29" s="4"/>
      <c r="D29" s="4"/>
    </row>
    <row r="30" spans="1:4">
      <c r="B30" s="4"/>
      <c r="C30" s="4"/>
      <c r="D30" s="4"/>
    </row>
    <row r="31" spans="1:4">
      <c r="B31" s="4"/>
      <c r="C31" s="4"/>
      <c r="D31" s="4"/>
    </row>
    <row r="32" spans="1:4">
      <c r="B32" s="4"/>
      <c r="C32" s="4"/>
      <c r="D32" s="4"/>
    </row>
    <row r="33" spans="2:4">
      <c r="B33" s="4"/>
      <c r="C33" s="4"/>
      <c r="D33" s="4"/>
    </row>
    <row r="34" spans="2:4">
      <c r="B34" s="4"/>
      <c r="C34" s="4"/>
      <c r="D34" s="4"/>
    </row>
    <row r="35" spans="2:4">
      <c r="B35" s="4"/>
      <c r="C35" s="4"/>
      <c r="D35" s="4"/>
    </row>
    <row r="36" spans="2:4">
      <c r="B36" s="4"/>
      <c r="C36" s="4"/>
      <c r="D36" s="4"/>
    </row>
    <row r="37" spans="2:4">
      <c r="B37" s="4"/>
      <c r="C37" s="4"/>
      <c r="D37" s="4"/>
    </row>
    <row r="38" spans="2:4">
      <c r="B38" s="4"/>
      <c r="C38" s="4"/>
      <c r="D38" s="4"/>
    </row>
    <row r="39" spans="2:4">
      <c r="B39" s="4"/>
      <c r="C39" s="4"/>
      <c r="D39" s="4"/>
    </row>
    <row r="40" spans="2:4">
      <c r="B40" s="4"/>
      <c r="C40" s="4"/>
      <c r="D40" s="4"/>
    </row>
    <row r="41" spans="2:4">
      <c r="B41" s="4"/>
      <c r="C41" s="4"/>
      <c r="D41" s="4"/>
    </row>
    <row r="42" spans="2:4">
      <c r="B42" s="4"/>
      <c r="C42" s="4"/>
      <c r="D42" s="4"/>
    </row>
    <row r="43" spans="2:4">
      <c r="B43" s="4"/>
      <c r="C43" s="4"/>
      <c r="D43" s="4"/>
    </row>
    <row r="44" spans="2:4">
      <c r="B44" s="4"/>
      <c r="C44" s="4"/>
      <c r="D44" s="4"/>
    </row>
    <row r="45" spans="2:4">
      <c r="B45" s="4"/>
      <c r="C45" s="4"/>
      <c r="D45" s="4"/>
    </row>
    <row r="46" spans="2:4">
      <c r="B46" s="4"/>
      <c r="C46" s="4"/>
      <c r="D46" s="4"/>
    </row>
    <row r="47" spans="2:4">
      <c r="B47" s="4"/>
      <c r="C47" s="4"/>
      <c r="D47" s="4"/>
    </row>
    <row r="48" spans="2:4">
      <c r="B48" s="4"/>
      <c r="C48" s="4"/>
      <c r="D48" s="4"/>
    </row>
    <row r="49" spans="2:4">
      <c r="B49" s="4"/>
      <c r="C49" s="4"/>
      <c r="D49" s="4"/>
    </row>
    <row r="50" spans="2:4">
      <c r="B50" s="4"/>
      <c r="C50" s="4"/>
      <c r="D50" s="4"/>
    </row>
    <row r="51" spans="2:4">
      <c r="B51" s="4"/>
      <c r="C51" s="4"/>
      <c r="D51" s="4"/>
    </row>
    <row r="52" spans="2:4">
      <c r="B52" s="4"/>
      <c r="C52" s="4"/>
      <c r="D52" s="4"/>
    </row>
    <row r="53" spans="2:4">
      <c r="B53" s="4"/>
      <c r="C53" s="4"/>
      <c r="D53" s="4"/>
    </row>
    <row r="54" spans="2:4">
      <c r="B54" s="4"/>
      <c r="C54" s="4"/>
      <c r="D54" s="4"/>
    </row>
    <row r="55" spans="2:4">
      <c r="B55" s="4"/>
      <c r="C55" s="4"/>
      <c r="D55" s="4"/>
    </row>
    <row r="56" spans="2:4">
      <c r="B56" s="4"/>
      <c r="C56" s="4"/>
      <c r="D56" s="4"/>
    </row>
    <row r="57" spans="2:4">
      <c r="B57" s="4"/>
      <c r="C57" s="4"/>
      <c r="D57" s="4"/>
    </row>
    <row r="58" spans="2:4">
      <c r="B58" s="4"/>
      <c r="C58" s="4"/>
      <c r="D58" s="4"/>
    </row>
    <row r="59" spans="2:4">
      <c r="B59" s="4"/>
      <c r="C59" s="4"/>
      <c r="D59" s="4"/>
    </row>
    <row r="60" spans="2:4">
      <c r="B60" s="4"/>
      <c r="C60" s="4"/>
      <c r="D60" s="4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EF13F-EF2F-499D-9FDA-6E5B501224C3}">
  <dimension ref="A1:I66"/>
  <sheetViews>
    <sheetView zoomScaleNormal="100" workbookViewId="0"/>
  </sheetViews>
  <sheetFormatPr defaultColWidth="8.85546875" defaultRowHeight="14.25"/>
  <cols>
    <col min="1" max="1" width="42.5703125" style="1" customWidth="1"/>
    <col min="2" max="4" width="20.28515625" style="1" customWidth="1"/>
    <col min="5" max="5" width="15.7109375" style="1" bestFit="1" customWidth="1"/>
    <col min="6" max="6" width="12.5703125" style="1" bestFit="1" customWidth="1"/>
    <col min="7" max="16384" width="8.85546875" style="1"/>
  </cols>
  <sheetData>
    <row r="1" spans="1:4" ht="15" customHeight="1">
      <c r="A1" s="6" t="s">
        <v>55</v>
      </c>
      <c r="B1" s="6"/>
      <c r="C1" s="5"/>
      <c r="D1" s="5"/>
    </row>
    <row r="2" spans="1:4">
      <c r="A2" s="32" t="s">
        <v>37</v>
      </c>
      <c r="B2" s="32" t="s">
        <v>38</v>
      </c>
      <c r="C2" s="32" t="s">
        <v>39</v>
      </c>
      <c r="D2" s="32" t="s">
        <v>40</v>
      </c>
    </row>
    <row r="3" spans="1:4">
      <c r="A3" s="19" t="s">
        <v>56</v>
      </c>
      <c r="B3" s="26">
        <v>1000</v>
      </c>
      <c r="C3" s="26">
        <v>0</v>
      </c>
      <c r="D3" s="26">
        <f>D4</f>
        <v>2.5</v>
      </c>
    </row>
    <row r="4" spans="1:4">
      <c r="A4" s="19" t="s">
        <v>57</v>
      </c>
      <c r="B4" s="26">
        <v>1000</v>
      </c>
      <c r="C4" s="26">
        <v>0</v>
      </c>
      <c r="D4" s="26">
        <f>D5</f>
        <v>2.5</v>
      </c>
    </row>
    <row r="5" spans="1:4">
      <c r="A5" s="19" t="s">
        <v>58</v>
      </c>
      <c r="B5" s="26">
        <v>1000</v>
      </c>
      <c r="C5" s="26">
        <v>0</v>
      </c>
      <c r="D5" s="26">
        <f>D6</f>
        <v>2.5</v>
      </c>
    </row>
    <row r="6" spans="1:4">
      <c r="A6" s="19" t="s">
        <v>59</v>
      </c>
      <c r="B6" s="26">
        <v>1000</v>
      </c>
      <c r="C6" s="26">
        <v>0</v>
      </c>
      <c r="D6" s="26">
        <f>D7</f>
        <v>2.5</v>
      </c>
    </row>
    <row r="7" spans="1:4">
      <c r="A7" s="19" t="s">
        <v>60</v>
      </c>
      <c r="B7" s="26">
        <v>1000</v>
      </c>
      <c r="C7" s="26">
        <v>0</v>
      </c>
      <c r="D7" s="26">
        <f>D8</f>
        <v>2.5</v>
      </c>
    </row>
    <row r="8" spans="1:4">
      <c r="A8" s="19" t="s">
        <v>61</v>
      </c>
      <c r="B8" s="26">
        <v>1000</v>
      </c>
      <c r="C8" s="26">
        <f>B8*0.03/2</f>
        <v>15</v>
      </c>
      <c r="D8" s="26">
        <f>C8/6</f>
        <v>2.5</v>
      </c>
    </row>
    <row r="9" spans="1:4">
      <c r="A9" s="19" t="s">
        <v>62</v>
      </c>
      <c r="B9" s="26">
        <v>1000</v>
      </c>
      <c r="C9" s="26">
        <v>0</v>
      </c>
      <c r="D9" s="26">
        <f>D10</f>
        <v>2.5</v>
      </c>
    </row>
    <row r="10" spans="1:4">
      <c r="A10" s="19" t="s">
        <v>63</v>
      </c>
      <c r="B10" s="26">
        <v>1000</v>
      </c>
      <c r="C10" s="26">
        <v>0</v>
      </c>
      <c r="D10" s="26">
        <f>D11</f>
        <v>2.5</v>
      </c>
    </row>
    <row r="11" spans="1:4">
      <c r="A11" s="19" t="s">
        <v>64</v>
      </c>
      <c r="B11" s="26">
        <v>1000</v>
      </c>
      <c r="C11" s="26">
        <v>0</v>
      </c>
      <c r="D11" s="26">
        <f>D12</f>
        <v>2.5</v>
      </c>
    </row>
    <row r="12" spans="1:4">
      <c r="A12" s="19" t="s">
        <v>65</v>
      </c>
      <c r="B12" s="26">
        <v>1000</v>
      </c>
      <c r="C12" s="26">
        <v>0</v>
      </c>
      <c r="D12" s="26">
        <f>D13</f>
        <v>2.5</v>
      </c>
    </row>
    <row r="13" spans="1:4">
      <c r="A13" s="19" t="s">
        <v>66</v>
      </c>
      <c r="B13" s="26">
        <v>1000</v>
      </c>
      <c r="C13" s="26">
        <v>0</v>
      </c>
      <c r="D13" s="26">
        <f>D14</f>
        <v>2.5</v>
      </c>
    </row>
    <row r="14" spans="1:4">
      <c r="A14" s="19" t="s">
        <v>67</v>
      </c>
      <c r="B14" s="26">
        <v>1000</v>
      </c>
      <c r="C14" s="26">
        <f>B14*0.03/2</f>
        <v>15</v>
      </c>
      <c r="D14" s="26">
        <f>C14/6</f>
        <v>2.5</v>
      </c>
    </row>
    <row r="15" spans="1:4">
      <c r="A15" s="19" t="s">
        <v>68</v>
      </c>
      <c r="B15" s="26">
        <v>1000</v>
      </c>
      <c r="C15" s="26">
        <v>0</v>
      </c>
      <c r="D15" s="26">
        <f>D16</f>
        <v>2.5</v>
      </c>
    </row>
    <row r="16" spans="1:4">
      <c r="A16" s="19" t="s">
        <v>69</v>
      </c>
      <c r="B16" s="26">
        <v>1000</v>
      </c>
      <c r="C16" s="26">
        <v>0</v>
      </c>
      <c r="D16" s="26">
        <f>D17</f>
        <v>2.5</v>
      </c>
    </row>
    <row r="17" spans="1:4">
      <c r="A17" s="19" t="s">
        <v>70</v>
      </c>
      <c r="B17" s="26">
        <v>1000</v>
      </c>
      <c r="C17" s="26">
        <v>0</v>
      </c>
      <c r="D17" s="26">
        <f>D18</f>
        <v>2.5</v>
      </c>
    </row>
    <row r="18" spans="1:4">
      <c r="A18" s="19" t="s">
        <v>71</v>
      </c>
      <c r="B18" s="26">
        <v>1000</v>
      </c>
      <c r="C18" s="26">
        <v>0</v>
      </c>
      <c r="D18" s="26">
        <f>D19</f>
        <v>2.5</v>
      </c>
    </row>
    <row r="19" spans="1:4">
      <c r="A19" s="19" t="s">
        <v>72</v>
      </c>
      <c r="B19" s="26">
        <v>1000</v>
      </c>
      <c r="C19" s="26">
        <v>0</v>
      </c>
      <c r="D19" s="26">
        <f>D20</f>
        <v>2.5</v>
      </c>
    </row>
    <row r="20" spans="1:4">
      <c r="A20" s="19" t="s">
        <v>73</v>
      </c>
      <c r="B20" s="26">
        <v>1000</v>
      </c>
      <c r="C20" s="26">
        <f>B20*0.03/2</f>
        <v>15</v>
      </c>
      <c r="D20" s="26">
        <f>C20/6</f>
        <v>2.5</v>
      </c>
    </row>
    <row r="21" spans="1:4">
      <c r="A21" s="19" t="s">
        <v>74</v>
      </c>
      <c r="B21" s="26">
        <v>1000</v>
      </c>
      <c r="C21" s="26">
        <v>0</v>
      </c>
      <c r="D21" s="26">
        <f>D22</f>
        <v>2.5</v>
      </c>
    </row>
    <row r="22" spans="1:4">
      <c r="A22" s="19" t="s">
        <v>75</v>
      </c>
      <c r="B22" s="26">
        <v>1000</v>
      </c>
      <c r="C22" s="26">
        <v>0</v>
      </c>
      <c r="D22" s="26">
        <f>D23</f>
        <v>2.5</v>
      </c>
    </row>
    <row r="23" spans="1:4">
      <c r="A23" s="19" t="s">
        <v>76</v>
      </c>
      <c r="B23" s="26">
        <v>1000</v>
      </c>
      <c r="C23" s="26">
        <v>0</v>
      </c>
      <c r="D23" s="26">
        <f>D24</f>
        <v>2.5</v>
      </c>
    </row>
    <row r="24" spans="1:4">
      <c r="A24" s="19" t="s">
        <v>77</v>
      </c>
      <c r="B24" s="26">
        <v>1000</v>
      </c>
      <c r="C24" s="26">
        <v>0</v>
      </c>
      <c r="D24" s="26">
        <f>D25</f>
        <v>2.5</v>
      </c>
    </row>
    <row r="25" spans="1:4">
      <c r="A25" s="19" t="s">
        <v>78</v>
      </c>
      <c r="B25" s="26">
        <v>1000</v>
      </c>
      <c r="C25" s="26">
        <v>0</v>
      </c>
      <c r="D25" s="26">
        <f>D26</f>
        <v>2.5</v>
      </c>
    </row>
    <row r="26" spans="1:4">
      <c r="A26" s="19" t="s">
        <v>79</v>
      </c>
      <c r="B26" s="26">
        <v>1000</v>
      </c>
      <c r="C26" s="26">
        <f>B26*0.03/2</f>
        <v>15</v>
      </c>
      <c r="D26" s="26">
        <f>C26/6</f>
        <v>2.5</v>
      </c>
    </row>
    <row r="27" spans="1:4">
      <c r="A27" s="19" t="s">
        <v>80</v>
      </c>
      <c r="B27" s="26">
        <v>1000</v>
      </c>
      <c r="C27" s="26">
        <v>0</v>
      </c>
      <c r="D27" s="26">
        <f>D28</f>
        <v>2.5</v>
      </c>
    </row>
    <row r="28" spans="1:4">
      <c r="A28" s="19" t="s">
        <v>81</v>
      </c>
      <c r="B28" s="26">
        <v>1000</v>
      </c>
      <c r="C28" s="26">
        <v>0</v>
      </c>
      <c r="D28" s="26">
        <f>D29</f>
        <v>2.5</v>
      </c>
    </row>
    <row r="29" spans="1:4">
      <c r="A29" s="19" t="s">
        <v>82</v>
      </c>
      <c r="B29" s="26">
        <v>1000</v>
      </c>
      <c r="C29" s="26">
        <v>0</v>
      </c>
      <c r="D29" s="26">
        <f>D30</f>
        <v>2.5</v>
      </c>
    </row>
    <row r="30" spans="1:4">
      <c r="A30" s="19" t="s">
        <v>83</v>
      </c>
      <c r="B30" s="26">
        <v>1000</v>
      </c>
      <c r="C30" s="26">
        <v>0</v>
      </c>
      <c r="D30" s="26">
        <f>D31</f>
        <v>2.5</v>
      </c>
    </row>
    <row r="31" spans="1:4">
      <c r="A31" s="19" t="s">
        <v>84</v>
      </c>
      <c r="B31" s="26">
        <v>1000</v>
      </c>
      <c r="C31" s="26">
        <v>0</v>
      </c>
      <c r="D31" s="26">
        <f>D32</f>
        <v>2.5</v>
      </c>
    </row>
    <row r="32" spans="1:4">
      <c r="A32" s="19" t="s">
        <v>85</v>
      </c>
      <c r="B32" s="26">
        <v>1000</v>
      </c>
      <c r="C32" s="26">
        <f>B32*0.03/2</f>
        <v>15</v>
      </c>
      <c r="D32" s="26">
        <f>C32/6</f>
        <v>2.5</v>
      </c>
    </row>
    <row r="33" spans="1:9">
      <c r="A33" s="19" t="s">
        <v>86</v>
      </c>
      <c r="B33" s="26">
        <v>1000</v>
      </c>
      <c r="C33" s="26">
        <v>0</v>
      </c>
      <c r="D33" s="26">
        <f>D34</f>
        <v>2.5</v>
      </c>
    </row>
    <row r="34" spans="1:9">
      <c r="A34" s="19" t="s">
        <v>87</v>
      </c>
      <c r="B34" s="26">
        <v>1000</v>
      </c>
      <c r="C34" s="26">
        <v>0</v>
      </c>
      <c r="D34" s="26">
        <f>D35</f>
        <v>2.5</v>
      </c>
    </row>
    <row r="35" spans="1:9">
      <c r="A35" s="19" t="s">
        <v>88</v>
      </c>
      <c r="B35" s="26">
        <v>1000</v>
      </c>
      <c r="C35" s="26">
        <v>0</v>
      </c>
      <c r="D35" s="26">
        <f>D36</f>
        <v>2.5</v>
      </c>
    </row>
    <row r="36" spans="1:9" ht="15">
      <c r="A36" s="19" t="s">
        <v>89</v>
      </c>
      <c r="B36" s="26">
        <v>1000</v>
      </c>
      <c r="C36" s="26">
        <v>0</v>
      </c>
      <c r="D36" s="26">
        <f>D37</f>
        <v>2.5</v>
      </c>
      <c r="G36" s="6"/>
      <c r="H36" s="6"/>
      <c r="I36" s="6"/>
    </row>
    <row r="37" spans="1:9">
      <c r="A37" s="19" t="s">
        <v>90</v>
      </c>
      <c r="B37" s="26">
        <v>1000</v>
      </c>
      <c r="C37" s="26">
        <v>0</v>
      </c>
      <c r="D37" s="26">
        <f>D38</f>
        <v>2.5</v>
      </c>
    </row>
    <row r="38" spans="1:9">
      <c r="A38" s="19" t="s">
        <v>91</v>
      </c>
      <c r="B38" s="26">
        <v>1000</v>
      </c>
      <c r="C38" s="26">
        <f>B38*0.03/2</f>
        <v>15</v>
      </c>
      <c r="D38" s="26">
        <f>C38/6</f>
        <v>2.5</v>
      </c>
    </row>
    <row r="39" spans="1:9">
      <c r="A39" s="19" t="s">
        <v>92</v>
      </c>
      <c r="B39" s="26">
        <v>1000</v>
      </c>
      <c r="C39" s="26">
        <v>0</v>
      </c>
      <c r="D39" s="26">
        <f>D40</f>
        <v>2.5</v>
      </c>
    </row>
    <row r="40" spans="1:9">
      <c r="A40" s="19" t="s">
        <v>93</v>
      </c>
      <c r="B40" s="26">
        <v>1000</v>
      </c>
      <c r="C40" s="26">
        <v>0</v>
      </c>
      <c r="D40" s="26">
        <f>D41</f>
        <v>2.5</v>
      </c>
    </row>
    <row r="41" spans="1:9">
      <c r="A41" s="19" t="s">
        <v>94</v>
      </c>
      <c r="B41" s="26">
        <v>1000</v>
      </c>
      <c r="C41" s="26">
        <v>0</v>
      </c>
      <c r="D41" s="26">
        <f>D42</f>
        <v>2.5</v>
      </c>
    </row>
    <row r="42" spans="1:9">
      <c r="A42" s="19" t="s">
        <v>95</v>
      </c>
      <c r="B42" s="26">
        <v>1000</v>
      </c>
      <c r="C42" s="26">
        <v>0</v>
      </c>
      <c r="D42" s="26">
        <f>D43</f>
        <v>2.5</v>
      </c>
    </row>
    <row r="43" spans="1:9">
      <c r="A43" s="19" t="s">
        <v>96</v>
      </c>
      <c r="B43" s="26">
        <v>1000</v>
      </c>
      <c r="C43" s="26">
        <v>0</v>
      </c>
      <c r="D43" s="26">
        <f>D44</f>
        <v>2.5</v>
      </c>
    </row>
    <row r="44" spans="1:9">
      <c r="A44" s="19" t="s">
        <v>97</v>
      </c>
      <c r="B44" s="26">
        <v>1000</v>
      </c>
      <c r="C44" s="26">
        <f>B44*0.03/2</f>
        <v>15</v>
      </c>
      <c r="D44" s="26">
        <f>C44/6</f>
        <v>2.5</v>
      </c>
    </row>
    <row r="45" spans="1:9">
      <c r="A45" s="19" t="s">
        <v>98</v>
      </c>
      <c r="B45" s="26">
        <v>1000</v>
      </c>
      <c r="C45" s="26">
        <v>0</v>
      </c>
      <c r="D45" s="26">
        <f>D46</f>
        <v>2.5</v>
      </c>
    </row>
    <row r="46" spans="1:9">
      <c r="A46" s="19" t="s">
        <v>99</v>
      </c>
      <c r="B46" s="26">
        <v>1000</v>
      </c>
      <c r="C46" s="26">
        <v>0</v>
      </c>
      <c r="D46" s="26">
        <f>D47</f>
        <v>2.5</v>
      </c>
    </row>
    <row r="47" spans="1:9">
      <c r="A47" s="19" t="s">
        <v>100</v>
      </c>
      <c r="B47" s="26">
        <v>1000</v>
      </c>
      <c r="C47" s="26">
        <v>0</v>
      </c>
      <c r="D47" s="26">
        <f>D48</f>
        <v>2.5</v>
      </c>
    </row>
    <row r="48" spans="1:9">
      <c r="A48" s="19" t="s">
        <v>101</v>
      </c>
      <c r="B48" s="26">
        <v>1000</v>
      </c>
      <c r="C48" s="26">
        <v>0</v>
      </c>
      <c r="D48" s="26">
        <f>D49</f>
        <v>2.5</v>
      </c>
    </row>
    <row r="49" spans="1:4">
      <c r="A49" s="19" t="s">
        <v>102</v>
      </c>
      <c r="B49" s="26">
        <v>1000</v>
      </c>
      <c r="C49" s="26">
        <v>0</v>
      </c>
      <c r="D49" s="26">
        <f>D50</f>
        <v>2.5</v>
      </c>
    </row>
    <row r="50" spans="1:4">
      <c r="A50" s="19" t="s">
        <v>103</v>
      </c>
      <c r="B50" s="26">
        <v>1000</v>
      </c>
      <c r="C50" s="26">
        <f>B50*0.03/2</f>
        <v>15</v>
      </c>
      <c r="D50" s="26">
        <f>C50/6</f>
        <v>2.5</v>
      </c>
    </row>
    <row r="51" spans="1:4">
      <c r="A51" s="19" t="s">
        <v>104</v>
      </c>
      <c r="B51" s="26">
        <v>1000</v>
      </c>
      <c r="C51" s="26">
        <v>0</v>
      </c>
      <c r="D51" s="26">
        <f>D52</f>
        <v>2.5</v>
      </c>
    </row>
    <row r="52" spans="1:4">
      <c r="A52" s="19" t="s">
        <v>105</v>
      </c>
      <c r="B52" s="26">
        <v>1000</v>
      </c>
      <c r="C52" s="26">
        <v>0</v>
      </c>
      <c r="D52" s="26">
        <f>D53</f>
        <v>2.5</v>
      </c>
    </row>
    <row r="53" spans="1:4">
      <c r="A53" s="19" t="s">
        <v>106</v>
      </c>
      <c r="B53" s="26">
        <v>1000</v>
      </c>
      <c r="C53" s="26">
        <v>0</v>
      </c>
      <c r="D53" s="26">
        <f>D54</f>
        <v>2.5</v>
      </c>
    </row>
    <row r="54" spans="1:4">
      <c r="A54" s="19" t="s">
        <v>107</v>
      </c>
      <c r="B54" s="26">
        <v>1000</v>
      </c>
      <c r="C54" s="26">
        <v>0</v>
      </c>
      <c r="D54" s="26">
        <f>D55</f>
        <v>2.5</v>
      </c>
    </row>
    <row r="55" spans="1:4">
      <c r="A55" s="19" t="s">
        <v>108</v>
      </c>
      <c r="B55" s="26">
        <v>1000</v>
      </c>
      <c r="C55" s="26">
        <v>0</v>
      </c>
      <c r="D55" s="26">
        <f>D56</f>
        <v>2.5</v>
      </c>
    </row>
    <row r="56" spans="1:4">
      <c r="A56" s="19" t="s">
        <v>109</v>
      </c>
      <c r="B56" s="26">
        <v>1000</v>
      </c>
      <c r="C56" s="26">
        <f>B56*0.03/2</f>
        <v>15</v>
      </c>
      <c r="D56" s="26">
        <f>C56/6</f>
        <v>2.5</v>
      </c>
    </row>
    <row r="57" spans="1:4">
      <c r="A57" s="19" t="s">
        <v>110</v>
      </c>
      <c r="B57" s="26">
        <v>1000</v>
      </c>
      <c r="C57" s="26">
        <v>0</v>
      </c>
      <c r="D57" s="26">
        <f>D58</f>
        <v>2.5</v>
      </c>
    </row>
    <row r="58" spans="1:4">
      <c r="A58" s="19" t="s">
        <v>111</v>
      </c>
      <c r="B58" s="26">
        <v>1000</v>
      </c>
      <c r="C58" s="26">
        <v>0</v>
      </c>
      <c r="D58" s="26">
        <f>D59</f>
        <v>2.5</v>
      </c>
    </row>
    <row r="59" spans="1:4">
      <c r="A59" s="19" t="s">
        <v>112</v>
      </c>
      <c r="B59" s="26">
        <v>1000</v>
      </c>
      <c r="C59" s="26">
        <v>0</v>
      </c>
      <c r="D59" s="26">
        <f>D60</f>
        <v>2.5</v>
      </c>
    </row>
    <row r="60" spans="1:4">
      <c r="A60" s="19" t="s">
        <v>113</v>
      </c>
      <c r="B60" s="26">
        <v>1000</v>
      </c>
      <c r="C60" s="26">
        <v>0</v>
      </c>
      <c r="D60" s="26">
        <f>D61</f>
        <v>2.5</v>
      </c>
    </row>
    <row r="61" spans="1:4">
      <c r="A61" s="19" t="s">
        <v>114</v>
      </c>
      <c r="B61" s="26">
        <v>1000</v>
      </c>
      <c r="C61" s="26">
        <v>0</v>
      </c>
      <c r="D61" s="26">
        <f>D62</f>
        <v>2.5</v>
      </c>
    </row>
    <row r="62" spans="1:4">
      <c r="A62" s="19" t="s">
        <v>115</v>
      </c>
      <c r="B62" s="26">
        <v>1000</v>
      </c>
      <c r="C62" s="26">
        <f>B62*0.03/2</f>
        <v>15</v>
      </c>
      <c r="D62" s="26">
        <f>C62/6</f>
        <v>2.5</v>
      </c>
    </row>
    <row r="63" spans="1:4" s="6" customFormat="1" ht="15">
      <c r="A63" s="28" t="s">
        <v>53</v>
      </c>
      <c r="B63" s="33" t="s">
        <v>54</v>
      </c>
      <c r="C63" s="34">
        <f>SUM(C3:C62)</f>
        <v>150</v>
      </c>
      <c r="D63" s="34">
        <f>SUM(D3:D62)</f>
        <v>150</v>
      </c>
    </row>
    <row r="65" spans="1:1" ht="15">
      <c r="A65" s="7"/>
    </row>
    <row r="66" spans="1:1">
      <c r="A66" s="8"/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FB653-727D-495C-BA38-AD0024A79E35}">
  <dimension ref="A1:J64"/>
  <sheetViews>
    <sheetView zoomScaleNormal="100" workbookViewId="0"/>
  </sheetViews>
  <sheetFormatPr defaultColWidth="8.85546875" defaultRowHeight="14.25"/>
  <cols>
    <col min="1" max="1" width="43.7109375" style="1" customWidth="1"/>
    <col min="2" max="9" width="14.42578125" style="1" customWidth="1"/>
    <col min="10" max="10" width="15.42578125" style="1" customWidth="1"/>
    <col min="11" max="16384" width="8.85546875" style="1"/>
  </cols>
  <sheetData>
    <row r="1" spans="1:9" ht="16.149999999999999" customHeight="1">
      <c r="A1" s="6" t="s">
        <v>116</v>
      </c>
      <c r="B1" s="2"/>
      <c r="C1" s="2"/>
      <c r="D1" s="2"/>
      <c r="E1" s="2"/>
      <c r="F1" s="2"/>
      <c r="G1" s="2"/>
      <c r="H1" s="2"/>
      <c r="I1" s="2"/>
    </row>
    <row r="2" spans="1:9" ht="42.75">
      <c r="A2" s="31" t="s">
        <v>117</v>
      </c>
      <c r="B2" s="31" t="s">
        <v>118</v>
      </c>
      <c r="C2" s="31" t="s">
        <v>39</v>
      </c>
      <c r="D2" s="31" t="s">
        <v>119</v>
      </c>
      <c r="E2" s="31" t="s">
        <v>120</v>
      </c>
      <c r="F2" s="31" t="s">
        <v>121</v>
      </c>
      <c r="G2" s="31" t="s">
        <v>122</v>
      </c>
      <c r="H2" s="31" t="s">
        <v>123</v>
      </c>
      <c r="I2" s="31" t="s">
        <v>124</v>
      </c>
    </row>
    <row r="3" spans="1:9">
      <c r="A3" s="1" t="s">
        <v>41</v>
      </c>
      <c r="B3" s="27">
        <v>100</v>
      </c>
      <c r="C3" s="27"/>
      <c r="D3" s="27"/>
      <c r="E3" s="27">
        <f>E4</f>
        <v>2.5207130720132769</v>
      </c>
      <c r="F3" s="27">
        <f t="shared" ref="F3:F14" si="0">(B3/B$3-1)*1000</f>
        <v>0</v>
      </c>
      <c r="G3" s="27">
        <v>0</v>
      </c>
      <c r="H3" s="27">
        <f>C3+D3</f>
        <v>0</v>
      </c>
      <c r="I3" s="27">
        <f>E3+G3</f>
        <v>2.5207130720132769</v>
      </c>
    </row>
    <row r="4" spans="1:9">
      <c r="A4" s="1" t="s">
        <v>42</v>
      </c>
      <c r="B4" s="27">
        <f>B3*(((102/100)^(1/12)))</f>
        <v>100.16515813019203</v>
      </c>
      <c r="C4" s="27"/>
      <c r="D4" s="27"/>
      <c r="E4" s="27">
        <f>E5</f>
        <v>2.5207130720132769</v>
      </c>
      <c r="F4" s="27">
        <f t="shared" si="0"/>
        <v>1.6515813019202241</v>
      </c>
      <c r="G4" s="27">
        <f>F4-F3</f>
        <v>1.6515813019202241</v>
      </c>
      <c r="H4" s="27">
        <f t="shared" ref="H4:H13" si="1">C4+D4</f>
        <v>0</v>
      </c>
      <c r="I4" s="27">
        <f t="shared" ref="I4:I14" si="2">E4+G4</f>
        <v>4.172294373933501</v>
      </c>
    </row>
    <row r="5" spans="1:9">
      <c r="A5" s="1" t="s">
        <v>43</v>
      </c>
      <c r="B5" s="27">
        <f>B4*(((102/100)^(1/12)))</f>
        <v>100.33058903246373</v>
      </c>
      <c r="C5" s="27"/>
      <c r="D5" s="27"/>
      <c r="E5" s="27">
        <f>E6</f>
        <v>2.5207130720132769</v>
      </c>
      <c r="F5" s="27">
        <f t="shared" si="0"/>
        <v>3.3058903246372395</v>
      </c>
      <c r="G5" s="27">
        <f t="shared" ref="G5:G14" si="3">F5-F4</f>
        <v>1.6543090227170154</v>
      </c>
      <c r="H5" s="27">
        <f t="shared" si="1"/>
        <v>0</v>
      </c>
      <c r="I5" s="27">
        <f t="shared" si="2"/>
        <v>4.1750220947302923</v>
      </c>
    </row>
    <row r="6" spans="1:9">
      <c r="A6" s="1" t="s">
        <v>44</v>
      </c>
      <c r="B6" s="27">
        <f t="shared" ref="B6:B14" si="4">B5*(((102/100)^(1/12)))</f>
        <v>100.49629315732039</v>
      </c>
      <c r="C6" s="27"/>
      <c r="D6" s="27"/>
      <c r="E6" s="27">
        <f>E7</f>
        <v>2.5207130720132769</v>
      </c>
      <c r="F6" s="27">
        <f t="shared" si="0"/>
        <v>4.9629315732040435</v>
      </c>
      <c r="G6" s="27">
        <f t="shared" si="3"/>
        <v>1.657041248566804</v>
      </c>
      <c r="H6" s="27">
        <f t="shared" si="1"/>
        <v>0</v>
      </c>
      <c r="I6" s="27">
        <f t="shared" si="2"/>
        <v>4.1777543205800809</v>
      </c>
    </row>
    <row r="7" spans="1:9">
      <c r="A7" s="1" t="s">
        <v>45</v>
      </c>
      <c r="B7" s="27">
        <f t="shared" si="4"/>
        <v>100.66227095601131</v>
      </c>
      <c r="C7" s="27"/>
      <c r="D7" s="27"/>
      <c r="E7" s="27">
        <f>E8</f>
        <v>2.5207130720132769</v>
      </c>
      <c r="F7" s="27">
        <f t="shared" si="0"/>
        <v>6.6227095601130159</v>
      </c>
      <c r="G7" s="27">
        <f t="shared" si="3"/>
        <v>1.6597779869089724</v>
      </c>
      <c r="H7" s="27">
        <f>C7+D7</f>
        <v>0</v>
      </c>
      <c r="I7" s="27">
        <f t="shared" si="2"/>
        <v>4.1804910589222493</v>
      </c>
    </row>
    <row r="8" spans="1:9">
      <c r="A8" s="1" t="s">
        <v>46</v>
      </c>
      <c r="B8" s="27">
        <f t="shared" si="4"/>
        <v>100.82852288053108</v>
      </c>
      <c r="C8" s="27">
        <f>1000*0.03/2*(B8/B$3)</f>
        <v>15.124278432079661</v>
      </c>
      <c r="D8" s="27"/>
      <c r="E8" s="27">
        <f>C8/6</f>
        <v>2.5207130720132769</v>
      </c>
      <c r="F8" s="27">
        <f t="shared" si="0"/>
        <v>8.2852288053107959</v>
      </c>
      <c r="G8" s="27">
        <f>F8-F7</f>
        <v>1.6625192451977799</v>
      </c>
      <c r="H8" s="27">
        <f>C8+D8</f>
        <v>15.124278432079661</v>
      </c>
      <c r="I8" s="27">
        <f>E8+G8</f>
        <v>4.1832323172110568</v>
      </c>
    </row>
    <row r="9" spans="1:9">
      <c r="A9" s="1" t="s">
        <v>47</v>
      </c>
      <c r="B9" s="27">
        <f t="shared" si="4"/>
        <v>100.99504938362081</v>
      </c>
      <c r="C9" s="27"/>
      <c r="D9" s="27"/>
      <c r="E9" s="27">
        <f>E10</f>
        <v>2.5457954118991943</v>
      </c>
      <c r="F9" s="27">
        <f t="shared" si="0"/>
        <v>9.9504938362080519</v>
      </c>
      <c r="G9" s="27">
        <f t="shared" si="3"/>
        <v>1.6652650308972561</v>
      </c>
      <c r="H9" s="27">
        <f t="shared" si="1"/>
        <v>0</v>
      </c>
      <c r="I9" s="27">
        <f t="shared" si="2"/>
        <v>4.21106044279645</v>
      </c>
    </row>
    <row r="10" spans="1:9">
      <c r="A10" s="1" t="s">
        <v>48</v>
      </c>
      <c r="B10" s="27">
        <f t="shared" si="4"/>
        <v>101.1618509187693</v>
      </c>
      <c r="C10" s="27"/>
      <c r="D10" s="27"/>
      <c r="E10" s="27">
        <f>E11</f>
        <v>2.5457954118991943</v>
      </c>
      <c r="F10" s="27">
        <f t="shared" si="0"/>
        <v>11.618509187693027</v>
      </c>
      <c r="G10" s="27">
        <f t="shared" si="3"/>
        <v>1.6680153514849749</v>
      </c>
      <c r="H10" s="27">
        <f t="shared" si="1"/>
        <v>0</v>
      </c>
      <c r="I10" s="27">
        <f t="shared" si="2"/>
        <v>4.2138107633841688</v>
      </c>
    </row>
    <row r="11" spans="1:9">
      <c r="A11" s="1" t="s">
        <v>49</v>
      </c>
      <c r="B11" s="27">
        <f t="shared" si="4"/>
        <v>101.32892794021438</v>
      </c>
      <c r="C11" s="27"/>
      <c r="D11" s="27"/>
      <c r="E11" s="27">
        <f>E12</f>
        <v>2.5457954118991943</v>
      </c>
      <c r="F11" s="27">
        <f t="shared" si="0"/>
        <v>13.28927940214375</v>
      </c>
      <c r="G11" s="27">
        <f>F11-F10</f>
        <v>1.670770214450723</v>
      </c>
      <c r="H11" s="27">
        <f t="shared" si="1"/>
        <v>0</v>
      </c>
      <c r="I11" s="27">
        <f t="shared" si="2"/>
        <v>4.2165656263499169</v>
      </c>
    </row>
    <row r="12" spans="1:9">
      <c r="A12" s="1" t="s">
        <v>50</v>
      </c>
      <c r="B12" s="27">
        <f t="shared" si="4"/>
        <v>101.49628090294406</v>
      </c>
      <c r="C12" s="27"/>
      <c r="D12" s="27"/>
      <c r="E12" s="27">
        <f>E13</f>
        <v>2.5457954118991943</v>
      </c>
      <c r="F12" s="27">
        <f t="shared" si="0"/>
        <v>14.962809029440693</v>
      </c>
      <c r="G12" s="27">
        <f t="shared" si="3"/>
        <v>1.6735296272969435</v>
      </c>
      <c r="H12" s="27">
        <f t="shared" si="1"/>
        <v>0</v>
      </c>
      <c r="I12" s="27">
        <f t="shared" si="2"/>
        <v>4.2193250391961374</v>
      </c>
    </row>
    <row r="13" spans="1:9">
      <c r="A13" s="1" t="s">
        <v>51</v>
      </c>
      <c r="B13" s="27">
        <f t="shared" si="4"/>
        <v>101.66391026269781</v>
      </c>
      <c r="C13" s="27"/>
      <c r="D13" s="27"/>
      <c r="E13" s="27">
        <f>E14</f>
        <v>2.5457954118991943</v>
      </c>
      <c r="F13" s="27">
        <f>(B13/B$3-1)*1000</f>
        <v>16.639102626978097</v>
      </c>
      <c r="G13" s="27">
        <f t="shared" si="3"/>
        <v>1.6762935975374038</v>
      </c>
      <c r="H13" s="27">
        <f t="shared" si="1"/>
        <v>0</v>
      </c>
      <c r="I13" s="27">
        <f t="shared" si="2"/>
        <v>4.2220890094365977</v>
      </c>
    </row>
    <row r="14" spans="1:9">
      <c r="A14" s="1" t="s">
        <v>52</v>
      </c>
      <c r="B14" s="27">
        <f t="shared" si="4"/>
        <v>101.83181647596778</v>
      </c>
      <c r="C14" s="27">
        <f>1000*0.03/2*(B14/B$3)</f>
        <v>15.274772471395167</v>
      </c>
      <c r="D14" s="27">
        <f>(1000*(B14/B3))-1000</f>
        <v>18.318164759677757</v>
      </c>
      <c r="E14" s="27">
        <f>C14/6</f>
        <v>2.5457954118991943</v>
      </c>
      <c r="F14" s="27">
        <f t="shared" si="0"/>
        <v>18.318164759677735</v>
      </c>
      <c r="G14" s="27">
        <f t="shared" si="3"/>
        <v>1.679062132699638</v>
      </c>
      <c r="H14" s="27">
        <f>C14+D14</f>
        <v>33.592937231072924</v>
      </c>
      <c r="I14" s="27">
        <f t="shared" si="2"/>
        <v>4.2248575445988319</v>
      </c>
    </row>
    <row r="15" spans="1:9" s="6" customFormat="1" ht="15">
      <c r="A15" s="28" t="s">
        <v>53</v>
      </c>
      <c r="B15" s="29" t="s">
        <v>54</v>
      </c>
      <c r="C15" s="29" t="s">
        <v>54</v>
      </c>
      <c r="D15" s="29" t="s">
        <v>54</v>
      </c>
      <c r="E15" s="29" t="s">
        <v>54</v>
      </c>
      <c r="F15" s="29" t="s">
        <v>54</v>
      </c>
      <c r="G15" s="29" t="s">
        <v>54</v>
      </c>
      <c r="H15" s="30">
        <f>SUM(H3:H14)</f>
        <v>48.717215663152587</v>
      </c>
      <c r="I15" s="30">
        <f>SUM(I3:I14)</f>
        <v>48.717215663152558</v>
      </c>
    </row>
    <row r="16" spans="1:9">
      <c r="B16" s="17"/>
    </row>
    <row r="17" spans="1:10">
      <c r="A17" s="13"/>
      <c r="B17" s="17"/>
    </row>
    <row r="18" spans="1:10">
      <c r="A18" s="14"/>
      <c r="B18" s="17"/>
    </row>
    <row r="19" spans="1:10">
      <c r="A19" s="14"/>
      <c r="B19" s="17"/>
    </row>
    <row r="20" spans="1:10">
      <c r="A20" s="14"/>
      <c r="B20" s="18"/>
      <c r="C20" s="18"/>
      <c r="D20" s="18"/>
      <c r="E20" s="18"/>
      <c r="F20" s="18"/>
      <c r="G20" s="18"/>
      <c r="H20" s="18"/>
      <c r="I20" s="18"/>
    </row>
    <row r="21" spans="1:10">
      <c r="B21" s="18"/>
      <c r="C21" s="18"/>
      <c r="D21" s="18"/>
      <c r="E21" s="18"/>
      <c r="F21" s="18"/>
      <c r="G21" s="18"/>
      <c r="H21" s="18"/>
      <c r="I21" s="18"/>
    </row>
    <row r="22" spans="1:10" ht="16.149999999999999" customHeight="1">
      <c r="B22" s="2"/>
      <c r="C22" s="2"/>
      <c r="D22" s="2"/>
      <c r="E22" s="2"/>
      <c r="F22" s="2"/>
      <c r="G22" s="2"/>
      <c r="H22" s="2"/>
      <c r="I22" s="2"/>
      <c r="J22" s="2"/>
    </row>
    <row r="23" spans="1:10">
      <c r="B23" s="18"/>
      <c r="C23" s="18"/>
      <c r="D23" s="18"/>
      <c r="E23" s="18"/>
      <c r="F23" s="18"/>
      <c r="G23" s="18"/>
      <c r="H23" s="18"/>
      <c r="I23" s="18"/>
    </row>
    <row r="24" spans="1:10">
      <c r="B24" s="18"/>
      <c r="C24" s="18"/>
      <c r="D24" s="18"/>
      <c r="E24" s="18"/>
      <c r="F24" s="18"/>
      <c r="G24" s="18"/>
      <c r="H24" s="18"/>
      <c r="I24" s="18"/>
    </row>
    <row r="25" spans="1:10">
      <c r="B25" s="18"/>
      <c r="C25" s="18"/>
      <c r="D25" s="18"/>
      <c r="E25" s="18"/>
      <c r="F25" s="18"/>
      <c r="G25" s="18"/>
      <c r="H25" s="18"/>
      <c r="I25" s="18"/>
    </row>
    <row r="26" spans="1:10">
      <c r="B26" s="18"/>
      <c r="C26" s="18"/>
      <c r="D26" s="18"/>
      <c r="E26" s="18"/>
      <c r="F26" s="18"/>
      <c r="G26" s="18"/>
      <c r="H26" s="18"/>
      <c r="I26" s="18"/>
    </row>
    <row r="27" spans="1:10">
      <c r="B27" s="18"/>
      <c r="C27" s="18"/>
      <c r="D27" s="18"/>
      <c r="E27" s="18"/>
      <c r="F27" s="18"/>
      <c r="G27" s="18"/>
      <c r="H27" s="18"/>
      <c r="I27" s="18"/>
    </row>
    <row r="28" spans="1:10">
      <c r="B28" s="18"/>
      <c r="C28" s="18"/>
      <c r="D28" s="18"/>
      <c r="E28" s="18"/>
      <c r="F28" s="18"/>
      <c r="G28" s="18"/>
      <c r="H28" s="18"/>
      <c r="I28" s="18"/>
    </row>
    <row r="29" spans="1:10">
      <c r="B29" s="18"/>
      <c r="C29" s="18"/>
      <c r="D29" s="18"/>
      <c r="E29" s="18"/>
      <c r="F29" s="18"/>
      <c r="G29" s="18"/>
      <c r="H29" s="18"/>
      <c r="I29" s="18"/>
    </row>
    <row r="30" spans="1:10">
      <c r="B30" s="18"/>
      <c r="C30" s="18"/>
      <c r="D30" s="18"/>
      <c r="E30" s="18"/>
      <c r="F30" s="18"/>
      <c r="G30" s="18"/>
      <c r="H30" s="18"/>
      <c r="I30" s="18"/>
    </row>
    <row r="31" spans="1:10">
      <c r="B31" s="18"/>
      <c r="C31" s="18"/>
      <c r="D31" s="18"/>
      <c r="E31" s="18"/>
      <c r="F31" s="18"/>
      <c r="G31" s="18"/>
      <c r="H31" s="18"/>
      <c r="I31" s="18"/>
    </row>
    <row r="32" spans="1:10">
      <c r="B32" s="17"/>
      <c r="H32" s="18"/>
      <c r="I32" s="18"/>
    </row>
    <row r="33" spans="2:2">
      <c r="B33" s="17"/>
    </row>
    <row r="34" spans="2:2">
      <c r="B34" s="17"/>
    </row>
    <row r="35" spans="2:2">
      <c r="B35" s="17"/>
    </row>
    <row r="36" spans="2:2">
      <c r="B36" s="17"/>
    </row>
    <row r="37" spans="2:2">
      <c r="B37" s="17"/>
    </row>
    <row r="38" spans="2:2">
      <c r="B38" s="17"/>
    </row>
    <row r="39" spans="2:2">
      <c r="B39" s="17"/>
    </row>
    <row r="40" spans="2:2">
      <c r="B40" s="17"/>
    </row>
    <row r="41" spans="2:2">
      <c r="B41" s="17"/>
    </row>
    <row r="42" spans="2:2">
      <c r="B42" s="17"/>
    </row>
    <row r="43" spans="2:2">
      <c r="B43" s="17"/>
    </row>
    <row r="44" spans="2:2">
      <c r="B44" s="17"/>
    </row>
    <row r="45" spans="2:2">
      <c r="B45" s="17"/>
    </row>
    <row r="46" spans="2:2">
      <c r="B46" s="17"/>
    </row>
    <row r="47" spans="2:2">
      <c r="B47" s="17"/>
    </row>
    <row r="48" spans="2:2">
      <c r="B48" s="17"/>
    </row>
    <row r="49" spans="2:7">
      <c r="B49" s="17"/>
    </row>
    <row r="50" spans="2:7">
      <c r="B50" s="17"/>
    </row>
    <row r="51" spans="2:7">
      <c r="B51" s="17"/>
    </row>
    <row r="52" spans="2:7">
      <c r="B52" s="17"/>
    </row>
    <row r="53" spans="2:7">
      <c r="B53" s="17"/>
    </row>
    <row r="54" spans="2:7">
      <c r="B54" s="17"/>
    </row>
    <row r="55" spans="2:7">
      <c r="B55" s="17"/>
    </row>
    <row r="56" spans="2:7">
      <c r="B56" s="17"/>
    </row>
    <row r="57" spans="2:7">
      <c r="B57" s="17"/>
    </row>
    <row r="58" spans="2:7">
      <c r="B58" s="17"/>
    </row>
    <row r="59" spans="2:7">
      <c r="B59" s="17"/>
    </row>
    <row r="60" spans="2:7">
      <c r="B60" s="17"/>
    </row>
    <row r="61" spans="2:7">
      <c r="B61" s="17"/>
    </row>
    <row r="62" spans="2:7">
      <c r="B62" s="17"/>
    </row>
    <row r="64" spans="2:7">
      <c r="G64" s="1">
        <f>SUM(G3:G61)</f>
        <v>18.318164759677735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4A323-04B3-49AC-9195-17D55025F490}">
  <dimension ref="A1:J124"/>
  <sheetViews>
    <sheetView zoomScaleNormal="100" workbookViewId="0"/>
  </sheetViews>
  <sheetFormatPr defaultColWidth="8.85546875" defaultRowHeight="14.25"/>
  <cols>
    <col min="1" max="1" width="42.140625" style="1" customWidth="1"/>
    <col min="2" max="11" width="15.42578125" style="1" customWidth="1"/>
    <col min="12" max="16384" width="8.85546875" style="1"/>
  </cols>
  <sheetData>
    <row r="1" spans="1:10" ht="16.149999999999999" customHeight="1">
      <c r="A1" s="6" t="s">
        <v>125</v>
      </c>
      <c r="B1" s="2"/>
      <c r="C1" s="2"/>
      <c r="D1" s="2"/>
      <c r="E1" s="2"/>
      <c r="F1" s="2"/>
      <c r="G1" s="2"/>
      <c r="H1" s="2"/>
      <c r="I1" s="2"/>
      <c r="J1" s="2"/>
    </row>
    <row r="2" spans="1:10" ht="42.75">
      <c r="A2" s="32" t="s">
        <v>37</v>
      </c>
      <c r="B2" s="31" t="s">
        <v>38</v>
      </c>
      <c r="C2" s="31" t="s">
        <v>118</v>
      </c>
      <c r="D2" s="31" t="s">
        <v>39</v>
      </c>
      <c r="E2" s="31" t="s">
        <v>119</v>
      </c>
      <c r="F2" s="31" t="s">
        <v>120</v>
      </c>
      <c r="G2" s="31" t="s">
        <v>121</v>
      </c>
      <c r="H2" s="31" t="s">
        <v>122</v>
      </c>
      <c r="I2" s="31" t="s">
        <v>123</v>
      </c>
      <c r="J2" s="31" t="s">
        <v>124</v>
      </c>
    </row>
    <row r="3" spans="1:10">
      <c r="A3" s="19" t="s">
        <v>56</v>
      </c>
      <c r="B3" s="27">
        <v>1000</v>
      </c>
      <c r="C3" s="27">
        <v>100</v>
      </c>
      <c r="D3" s="27"/>
      <c r="E3" s="27"/>
      <c r="F3" s="27">
        <f>F4</f>
        <v>2.5207130720132769</v>
      </c>
      <c r="G3" s="27">
        <f t="shared" ref="G3:G34" si="0">(C3/C$3-1)*B$3</f>
        <v>0</v>
      </c>
      <c r="H3" s="27">
        <v>0</v>
      </c>
      <c r="I3" s="27">
        <f>D3+E3</f>
        <v>0</v>
      </c>
      <c r="J3" s="27">
        <f>F3+H3</f>
        <v>2.5207130720132769</v>
      </c>
    </row>
    <row r="4" spans="1:10">
      <c r="A4" s="19" t="s">
        <v>57</v>
      </c>
      <c r="B4" s="27">
        <v>1000</v>
      </c>
      <c r="C4" s="27">
        <f>C3*(((102/100)^(1/12)))</f>
        <v>100.16515813019203</v>
      </c>
      <c r="D4" s="27"/>
      <c r="E4" s="27"/>
      <c r="F4" s="27">
        <f>F5</f>
        <v>2.5207130720132769</v>
      </c>
      <c r="G4" s="27">
        <f t="shared" si="0"/>
        <v>1.6515813019202241</v>
      </c>
      <c r="H4" s="27">
        <f>G4-G3</f>
        <v>1.6515813019202241</v>
      </c>
      <c r="I4" s="27">
        <f t="shared" ref="I4:I67" si="1">D4+E4</f>
        <v>0</v>
      </c>
      <c r="J4" s="27">
        <f t="shared" ref="J4:J67" si="2">F4+H4</f>
        <v>4.172294373933501</v>
      </c>
    </row>
    <row r="5" spans="1:10">
      <c r="A5" s="19" t="s">
        <v>58</v>
      </c>
      <c r="B5" s="27">
        <v>1000</v>
      </c>
      <c r="C5" s="27">
        <f>C4*(((102/100)^(1/12)))</f>
        <v>100.33058903246373</v>
      </c>
      <c r="D5" s="27"/>
      <c r="E5" s="27"/>
      <c r="F5" s="27">
        <f>F6</f>
        <v>2.5207130720132769</v>
      </c>
      <c r="G5" s="27">
        <f t="shared" si="0"/>
        <v>3.3058903246372395</v>
      </c>
      <c r="H5" s="27">
        <f t="shared" ref="H5:H66" si="3">G5-G4</f>
        <v>1.6543090227170154</v>
      </c>
      <c r="I5" s="27">
        <f t="shared" si="1"/>
        <v>0</v>
      </c>
      <c r="J5" s="27">
        <f t="shared" si="2"/>
        <v>4.1750220947302923</v>
      </c>
    </row>
    <row r="6" spans="1:10">
      <c r="A6" s="19" t="s">
        <v>59</v>
      </c>
      <c r="B6" s="27">
        <v>1000</v>
      </c>
      <c r="C6" s="27">
        <f t="shared" ref="C6:C69" si="4">C5*(((102/100)^(1/12)))</f>
        <v>100.49629315732039</v>
      </c>
      <c r="D6" s="27"/>
      <c r="E6" s="27"/>
      <c r="F6" s="27">
        <f>F7</f>
        <v>2.5207130720132769</v>
      </c>
      <c r="G6" s="27">
        <f t="shared" si="0"/>
        <v>4.9629315732040435</v>
      </c>
      <c r="H6" s="27">
        <f t="shared" si="3"/>
        <v>1.657041248566804</v>
      </c>
      <c r="I6" s="27">
        <f t="shared" si="1"/>
        <v>0</v>
      </c>
      <c r="J6" s="27">
        <f t="shared" si="2"/>
        <v>4.1777543205800809</v>
      </c>
    </row>
    <row r="7" spans="1:10">
      <c r="A7" s="19" t="s">
        <v>60</v>
      </c>
      <c r="B7" s="27">
        <v>1000</v>
      </c>
      <c r="C7" s="27">
        <f t="shared" si="4"/>
        <v>100.66227095601131</v>
      </c>
      <c r="D7" s="27"/>
      <c r="E7" s="27"/>
      <c r="F7" s="27">
        <f>F8</f>
        <v>2.5207130720132769</v>
      </c>
      <c r="G7" s="27">
        <f t="shared" si="0"/>
        <v>6.6227095601130159</v>
      </c>
      <c r="H7" s="27">
        <f t="shared" si="3"/>
        <v>1.6597779869089724</v>
      </c>
      <c r="I7" s="27">
        <f>D7+E7</f>
        <v>0</v>
      </c>
      <c r="J7" s="27">
        <f t="shared" si="2"/>
        <v>4.1804910589222493</v>
      </c>
    </row>
    <row r="8" spans="1:10">
      <c r="A8" s="19" t="s">
        <v>61</v>
      </c>
      <c r="B8" s="27">
        <v>1000</v>
      </c>
      <c r="C8" s="27">
        <f t="shared" si="4"/>
        <v>100.82852288053108</v>
      </c>
      <c r="D8" s="27">
        <f>B8*0.03/2*(C8/C$3)</f>
        <v>15.124278432079661</v>
      </c>
      <c r="E8" s="27"/>
      <c r="F8" s="27">
        <f>D8/6</f>
        <v>2.5207130720132769</v>
      </c>
      <c r="G8" s="27">
        <f t="shared" si="0"/>
        <v>8.2852288053107959</v>
      </c>
      <c r="H8" s="27">
        <f t="shared" si="3"/>
        <v>1.6625192451977799</v>
      </c>
      <c r="I8" s="27">
        <f t="shared" si="1"/>
        <v>15.124278432079661</v>
      </c>
      <c r="J8" s="27">
        <f t="shared" si="2"/>
        <v>4.1832323172110568</v>
      </c>
    </row>
    <row r="9" spans="1:10">
      <c r="A9" s="19" t="s">
        <v>62</v>
      </c>
      <c r="B9" s="27">
        <v>1000</v>
      </c>
      <c r="C9" s="27">
        <f t="shared" si="4"/>
        <v>100.99504938362081</v>
      </c>
      <c r="D9" s="27"/>
      <c r="E9" s="27"/>
      <c r="F9" s="27">
        <f>F10</f>
        <v>2.5457954118991943</v>
      </c>
      <c r="G9" s="27">
        <f t="shared" si="0"/>
        <v>9.9504938362080519</v>
      </c>
      <c r="H9" s="27">
        <f t="shared" si="3"/>
        <v>1.6652650308972561</v>
      </c>
      <c r="I9" s="27">
        <f t="shared" si="1"/>
        <v>0</v>
      </c>
      <c r="J9" s="27">
        <f t="shared" si="2"/>
        <v>4.21106044279645</v>
      </c>
    </row>
    <row r="10" spans="1:10">
      <c r="A10" s="19" t="s">
        <v>63</v>
      </c>
      <c r="B10" s="27">
        <v>1000</v>
      </c>
      <c r="C10" s="27">
        <f t="shared" si="4"/>
        <v>101.1618509187693</v>
      </c>
      <c r="D10" s="27"/>
      <c r="E10" s="27"/>
      <c r="F10" s="27">
        <f>F11</f>
        <v>2.5457954118991943</v>
      </c>
      <c r="G10" s="27">
        <f t="shared" si="0"/>
        <v>11.618509187693027</v>
      </c>
      <c r="H10" s="27">
        <f t="shared" si="3"/>
        <v>1.6680153514849749</v>
      </c>
      <c r="I10" s="27">
        <f t="shared" si="1"/>
        <v>0</v>
      </c>
      <c r="J10" s="27">
        <f t="shared" si="2"/>
        <v>4.2138107633841688</v>
      </c>
    </row>
    <row r="11" spans="1:10">
      <c r="A11" s="19" t="s">
        <v>64</v>
      </c>
      <c r="B11" s="27">
        <v>1000</v>
      </c>
      <c r="C11" s="27">
        <f t="shared" si="4"/>
        <v>101.32892794021438</v>
      </c>
      <c r="D11" s="27"/>
      <c r="E11" s="27"/>
      <c r="F11" s="27">
        <f>F12</f>
        <v>2.5457954118991943</v>
      </c>
      <c r="G11" s="27">
        <f t="shared" si="0"/>
        <v>13.28927940214375</v>
      </c>
      <c r="H11" s="27">
        <f t="shared" si="3"/>
        <v>1.670770214450723</v>
      </c>
      <c r="I11" s="27">
        <f t="shared" si="1"/>
        <v>0</v>
      </c>
      <c r="J11" s="27">
        <f t="shared" si="2"/>
        <v>4.2165656263499169</v>
      </c>
    </row>
    <row r="12" spans="1:10">
      <c r="A12" s="19" t="s">
        <v>65</v>
      </c>
      <c r="B12" s="27">
        <v>1000</v>
      </c>
      <c r="C12" s="27">
        <f t="shared" si="4"/>
        <v>101.49628090294406</v>
      </c>
      <c r="D12" s="27"/>
      <c r="E12" s="27"/>
      <c r="F12" s="27">
        <f>F13</f>
        <v>2.5457954118991943</v>
      </c>
      <c r="G12" s="27">
        <f t="shared" si="0"/>
        <v>14.962809029440693</v>
      </c>
      <c r="H12" s="27">
        <f t="shared" si="3"/>
        <v>1.6735296272969435</v>
      </c>
      <c r="I12" s="27">
        <f t="shared" si="1"/>
        <v>0</v>
      </c>
      <c r="J12" s="27">
        <f t="shared" si="2"/>
        <v>4.2193250391961374</v>
      </c>
    </row>
    <row r="13" spans="1:10">
      <c r="A13" s="19" t="s">
        <v>66</v>
      </c>
      <c r="B13" s="27">
        <v>1000</v>
      </c>
      <c r="C13" s="27">
        <f t="shared" si="4"/>
        <v>101.66391026269781</v>
      </c>
      <c r="D13" s="27"/>
      <c r="E13" s="27"/>
      <c r="F13" s="27">
        <f>F14</f>
        <v>2.5457954118991943</v>
      </c>
      <c r="G13" s="27">
        <f t="shared" si="0"/>
        <v>16.639102626978097</v>
      </c>
      <c r="H13" s="27">
        <f t="shared" si="3"/>
        <v>1.6762935975374038</v>
      </c>
      <c r="I13" s="27">
        <f t="shared" si="1"/>
        <v>0</v>
      </c>
      <c r="J13" s="27">
        <f t="shared" si="2"/>
        <v>4.2220890094365977</v>
      </c>
    </row>
    <row r="14" spans="1:10">
      <c r="A14" s="19" t="s">
        <v>67</v>
      </c>
      <c r="B14" s="27">
        <v>1000</v>
      </c>
      <c r="C14" s="27">
        <f t="shared" si="4"/>
        <v>101.83181647596778</v>
      </c>
      <c r="D14" s="27">
        <f>B14*0.03/2*(C14/C$3)</f>
        <v>15.274772471395167</v>
      </c>
      <c r="E14" s="27"/>
      <c r="F14" s="27">
        <f>D14/6</f>
        <v>2.5457954118991943</v>
      </c>
      <c r="G14" s="27">
        <f t="shared" si="0"/>
        <v>18.318164759677735</v>
      </c>
      <c r="H14" s="27">
        <f t="shared" si="3"/>
        <v>1.679062132699638</v>
      </c>
      <c r="I14" s="27">
        <f t="shared" si="1"/>
        <v>15.274772471395167</v>
      </c>
      <c r="J14" s="27">
        <f t="shared" si="2"/>
        <v>4.2248575445988319</v>
      </c>
    </row>
    <row r="15" spans="1:10">
      <c r="A15" s="19" t="s">
        <v>68</v>
      </c>
      <c r="B15" s="27">
        <v>1000</v>
      </c>
      <c r="C15" s="27">
        <f t="shared" si="4"/>
        <v>102.00000000000007</v>
      </c>
      <c r="D15" s="27"/>
      <c r="E15" s="27"/>
      <c r="F15" s="27">
        <f>F16</f>
        <v>2.5711273334535449</v>
      </c>
      <c r="G15" s="27">
        <f t="shared" si="0"/>
        <v>20.000000000000682</v>
      </c>
      <c r="H15" s="27">
        <f t="shared" si="3"/>
        <v>1.6818352403229468</v>
      </c>
      <c r="I15" s="27">
        <f t="shared" si="1"/>
        <v>0</v>
      </c>
      <c r="J15" s="27">
        <f t="shared" si="2"/>
        <v>4.2529625737764913</v>
      </c>
    </row>
    <row r="16" spans="1:10">
      <c r="A16" s="19" t="s">
        <v>69</v>
      </c>
      <c r="B16" s="27">
        <v>1000</v>
      </c>
      <c r="C16" s="27">
        <f t="shared" si="4"/>
        <v>102.16846129279594</v>
      </c>
      <c r="D16" s="27"/>
      <c r="E16" s="27"/>
      <c r="F16" s="27">
        <f>F17</f>
        <v>2.5711273334535449</v>
      </c>
      <c r="G16" s="27">
        <f t="shared" si="0"/>
        <v>21.684612927959314</v>
      </c>
      <c r="H16" s="27">
        <f t="shared" si="3"/>
        <v>1.6846129279586322</v>
      </c>
      <c r="I16" s="27">
        <f t="shared" si="1"/>
        <v>0</v>
      </c>
      <c r="J16" s="27">
        <f t="shared" si="2"/>
        <v>4.2557402614121767</v>
      </c>
    </row>
    <row r="17" spans="1:10">
      <c r="A17" s="19" t="s">
        <v>70</v>
      </c>
      <c r="B17" s="27">
        <v>1000</v>
      </c>
      <c r="C17" s="27">
        <f t="shared" si="4"/>
        <v>102.33720081311309</v>
      </c>
      <c r="D17" s="27"/>
      <c r="E17" s="27"/>
      <c r="F17" s="27">
        <f>F18</f>
        <v>2.5711273334535449</v>
      </c>
      <c r="G17" s="27">
        <f t="shared" si="0"/>
        <v>23.372008131130826</v>
      </c>
      <c r="H17" s="27">
        <f t="shared" si="3"/>
        <v>1.687395203171512</v>
      </c>
      <c r="I17" s="27">
        <f t="shared" si="1"/>
        <v>0</v>
      </c>
      <c r="J17" s="27">
        <f>F17+H17</f>
        <v>4.2585225366250565</v>
      </c>
    </row>
    <row r="18" spans="1:10">
      <c r="A18" s="19" t="s">
        <v>71</v>
      </c>
      <c r="B18" s="27">
        <v>1000</v>
      </c>
      <c r="C18" s="27">
        <f t="shared" si="4"/>
        <v>102.50621902046687</v>
      </c>
      <c r="D18" s="27"/>
      <c r="E18" s="27"/>
      <c r="F18" s="27">
        <f>F19</f>
        <v>2.5711273334535449</v>
      </c>
      <c r="G18" s="27">
        <f t="shared" si="0"/>
        <v>25.062190204668823</v>
      </c>
      <c r="H18" s="27">
        <f t="shared" si="3"/>
        <v>1.6901820735379971</v>
      </c>
      <c r="I18" s="27">
        <f t="shared" si="1"/>
        <v>0</v>
      </c>
      <c r="J18" s="27">
        <f t="shared" si="2"/>
        <v>4.2613094069915416</v>
      </c>
    </row>
    <row r="19" spans="1:10">
      <c r="A19" s="19" t="s">
        <v>72</v>
      </c>
      <c r="B19" s="27">
        <v>1000</v>
      </c>
      <c r="C19" s="27">
        <f>C18*(((102/100)^(1/12)))</f>
        <v>102.67551637513162</v>
      </c>
      <c r="D19" s="27"/>
      <c r="E19" s="27"/>
      <c r="F19" s="27">
        <f>F20</f>
        <v>2.5711273334535449</v>
      </c>
      <c r="G19" s="27">
        <f t="shared" si="0"/>
        <v>26.755163751316147</v>
      </c>
      <c r="H19" s="27">
        <f t="shared" si="3"/>
        <v>1.6929735466473232</v>
      </c>
      <c r="I19" s="27">
        <f t="shared" si="1"/>
        <v>0</v>
      </c>
      <c r="J19" s="27">
        <f t="shared" si="2"/>
        <v>4.2641008801008677</v>
      </c>
    </row>
    <row r="20" spans="1:10">
      <c r="A20" s="19" t="s">
        <v>73</v>
      </c>
      <c r="B20" s="27">
        <v>1000</v>
      </c>
      <c r="C20" s="27">
        <f t="shared" si="4"/>
        <v>102.84509333814179</v>
      </c>
      <c r="D20" s="27">
        <f>B20*0.03/2*(C20/C$3)</f>
        <v>15.426764000721271</v>
      </c>
      <c r="E20" s="27"/>
      <c r="F20" s="27">
        <f>D20/6</f>
        <v>2.5711273334535449</v>
      </c>
      <c r="G20" s="27">
        <f t="shared" si="0"/>
        <v>28.450933381418018</v>
      </c>
      <c r="H20" s="27">
        <f t="shared" si="3"/>
        <v>1.6957696301018714</v>
      </c>
      <c r="I20" s="27">
        <f t="shared" si="1"/>
        <v>15.426764000721271</v>
      </c>
      <c r="J20" s="27">
        <f t="shared" si="2"/>
        <v>4.2668969635554159</v>
      </c>
    </row>
    <row r="21" spans="1:10">
      <c r="A21" s="19" t="s">
        <v>74</v>
      </c>
      <c r="B21" s="27">
        <v>1000</v>
      </c>
      <c r="C21" s="27">
        <f t="shared" si="4"/>
        <v>103.01495037129331</v>
      </c>
      <c r="D21" s="27"/>
      <c r="E21" s="27"/>
      <c r="F21" s="27">
        <f>F22</f>
        <v>2.5967113201371799</v>
      </c>
      <c r="G21" s="27">
        <f t="shared" si="0"/>
        <v>30.149503712933125</v>
      </c>
      <c r="H21" s="27">
        <f t="shared" si="3"/>
        <v>1.6985703315151071</v>
      </c>
      <c r="I21" s="27">
        <f t="shared" si="1"/>
        <v>0</v>
      </c>
      <c r="J21" s="27">
        <f t="shared" si="2"/>
        <v>4.2952816516522869</v>
      </c>
    </row>
    <row r="22" spans="1:10">
      <c r="A22" s="19" t="s">
        <v>75</v>
      </c>
      <c r="B22" s="27">
        <v>1000</v>
      </c>
      <c r="C22" s="27">
        <f>C21*(((102/100)^(1/12)))</f>
        <v>103.18508793714477</v>
      </c>
      <c r="D22" s="27"/>
      <c r="E22" s="27"/>
      <c r="F22" s="27">
        <f>F23</f>
        <v>2.5967113201371799</v>
      </c>
      <c r="G22" s="27">
        <f t="shared" si="0"/>
        <v>31.850879371447817</v>
      </c>
      <c r="H22" s="27">
        <f t="shared" si="3"/>
        <v>1.7013756585146922</v>
      </c>
      <c r="I22" s="27">
        <f t="shared" si="1"/>
        <v>0</v>
      </c>
      <c r="J22" s="27">
        <f t="shared" si="2"/>
        <v>4.2980869786518721</v>
      </c>
    </row>
    <row r="23" spans="1:10">
      <c r="A23" s="19" t="s">
        <v>76</v>
      </c>
      <c r="B23" s="27">
        <v>1000</v>
      </c>
      <c r="C23" s="27">
        <f t="shared" si="4"/>
        <v>103.35550649901876</v>
      </c>
      <c r="D23" s="27"/>
      <c r="E23" s="27"/>
      <c r="F23" s="27">
        <f>F24</f>
        <v>2.5967113201371799</v>
      </c>
      <c r="G23" s="27">
        <f t="shared" si="0"/>
        <v>33.555064990187674</v>
      </c>
      <c r="H23" s="27">
        <f t="shared" si="3"/>
        <v>1.7041856187398565</v>
      </c>
      <c r="I23" s="27">
        <f t="shared" si="1"/>
        <v>0</v>
      </c>
      <c r="J23" s="27">
        <f t="shared" si="2"/>
        <v>4.3008969388770364</v>
      </c>
    </row>
    <row r="24" spans="1:10">
      <c r="A24" s="19" t="s">
        <v>77</v>
      </c>
      <c r="B24" s="27">
        <v>1000</v>
      </c>
      <c r="C24" s="27">
        <f t="shared" si="4"/>
        <v>103.52620652100303</v>
      </c>
      <c r="D24" s="27"/>
      <c r="E24" s="27"/>
      <c r="F24" s="27">
        <f>F25</f>
        <v>2.5967113201371799</v>
      </c>
      <c r="G24" s="27">
        <f t="shared" si="0"/>
        <v>35.262065210030393</v>
      </c>
      <c r="H24" s="27">
        <f t="shared" si="3"/>
        <v>1.707000219842719</v>
      </c>
      <c r="I24" s="27">
        <f t="shared" si="1"/>
        <v>0</v>
      </c>
      <c r="J24" s="27">
        <f t="shared" si="2"/>
        <v>4.3037115399798989</v>
      </c>
    </row>
    <row r="25" spans="1:10">
      <c r="A25" s="19" t="s">
        <v>78</v>
      </c>
      <c r="B25" s="27">
        <v>1000</v>
      </c>
      <c r="C25" s="27">
        <f t="shared" si="4"/>
        <v>103.69718846795185</v>
      </c>
      <c r="D25" s="27"/>
      <c r="E25" s="27"/>
      <c r="F25" s="27">
        <f>F26</f>
        <v>2.5967113201371799</v>
      </c>
      <c r="G25" s="27">
        <f t="shared" si="0"/>
        <v>36.971884679518396</v>
      </c>
      <c r="H25" s="27">
        <f t="shared" si="3"/>
        <v>1.7098194694880036</v>
      </c>
      <c r="I25" s="27">
        <f t="shared" si="1"/>
        <v>0</v>
      </c>
      <c r="J25" s="27">
        <f t="shared" si="2"/>
        <v>4.3065307896251834</v>
      </c>
    </row>
    <row r="26" spans="1:10">
      <c r="A26" s="19" t="s">
        <v>79</v>
      </c>
      <c r="B26" s="27">
        <v>1000</v>
      </c>
      <c r="C26" s="27">
        <f t="shared" si="4"/>
        <v>103.86845280548721</v>
      </c>
      <c r="D26" s="27">
        <f>B26*0.03/2*(C26/C$3)</f>
        <v>15.580267920823079</v>
      </c>
      <c r="E26" s="27"/>
      <c r="F26" s="27">
        <f>D26/6</f>
        <v>2.5967113201371799</v>
      </c>
      <c r="G26" s="27">
        <f t="shared" si="0"/>
        <v>38.68452805487199</v>
      </c>
      <c r="H26" s="27">
        <f t="shared" si="3"/>
        <v>1.7126433753535935</v>
      </c>
      <c r="I26" s="27">
        <f t="shared" si="1"/>
        <v>15.580267920823079</v>
      </c>
      <c r="J26" s="27">
        <f t="shared" si="2"/>
        <v>4.3093546954907733</v>
      </c>
    </row>
    <row r="27" spans="1:10">
      <c r="A27" s="19" t="s">
        <v>80</v>
      </c>
      <c r="B27" s="27">
        <v>1000</v>
      </c>
      <c r="C27" s="27">
        <f t="shared" si="4"/>
        <v>104.04000000000013</v>
      </c>
      <c r="D27" s="27"/>
      <c r="E27" s="27"/>
      <c r="F27" s="27">
        <f>F28</f>
        <v>2.6225498801226172</v>
      </c>
      <c r="G27" s="27">
        <f t="shared" si="0"/>
        <v>40.400000000001327</v>
      </c>
      <c r="H27" s="27">
        <f t="shared" si="3"/>
        <v>1.7154719451293374</v>
      </c>
      <c r="I27" s="27">
        <f t="shared" si="1"/>
        <v>0</v>
      </c>
      <c r="J27" s="27">
        <f t="shared" si="2"/>
        <v>4.3380218252519551</v>
      </c>
    </row>
    <row r="28" spans="1:10">
      <c r="A28" s="19" t="s">
        <v>81</v>
      </c>
      <c r="B28" s="27">
        <v>1000</v>
      </c>
      <c r="C28" s="27">
        <f t="shared" si="4"/>
        <v>104.21183051865191</v>
      </c>
      <c r="D28" s="27"/>
      <c r="E28" s="27"/>
      <c r="F28" s="27">
        <f>F29</f>
        <v>2.6225498801226172</v>
      </c>
      <c r="G28" s="27">
        <f t="shared" si="0"/>
        <v>42.118305186519045</v>
      </c>
      <c r="H28" s="27">
        <f t="shared" si="3"/>
        <v>1.7183051865177177</v>
      </c>
      <c r="I28" s="27">
        <f t="shared" si="1"/>
        <v>0</v>
      </c>
      <c r="J28" s="27">
        <f t="shared" si="2"/>
        <v>4.3408550666403354</v>
      </c>
    </row>
    <row r="29" spans="1:10">
      <c r="A29" s="19" t="s">
        <v>82</v>
      </c>
      <c r="B29" s="27">
        <v>1000</v>
      </c>
      <c r="C29" s="27">
        <f t="shared" si="4"/>
        <v>104.38394482937539</v>
      </c>
      <c r="D29" s="27"/>
      <c r="E29" s="27"/>
      <c r="F29" s="27">
        <f>F30</f>
        <v>2.6225498801226172</v>
      </c>
      <c r="G29" s="27">
        <f t="shared" si="0"/>
        <v>43.839448293753861</v>
      </c>
      <c r="H29" s="27">
        <f t="shared" si="3"/>
        <v>1.7211431072348162</v>
      </c>
      <c r="I29" s="27">
        <f t="shared" si="1"/>
        <v>0</v>
      </c>
      <c r="J29" s="27">
        <f t="shared" si="2"/>
        <v>4.3436929873574339</v>
      </c>
    </row>
    <row r="30" spans="1:10">
      <c r="A30" s="19" t="s">
        <v>83</v>
      </c>
      <c r="B30" s="27">
        <v>1000</v>
      </c>
      <c r="C30" s="27">
        <f t="shared" si="4"/>
        <v>104.55634340087626</v>
      </c>
      <c r="D30" s="27"/>
      <c r="E30" s="27"/>
      <c r="F30" s="27">
        <f>F31</f>
        <v>2.6225498801226172</v>
      </c>
      <c r="G30" s="27">
        <f t="shared" si="0"/>
        <v>45.563434008762506</v>
      </c>
      <c r="H30" s="27">
        <f t="shared" si="3"/>
        <v>1.7239857150086451</v>
      </c>
      <c r="I30" s="27">
        <f t="shared" si="1"/>
        <v>0</v>
      </c>
      <c r="J30" s="27">
        <f t="shared" si="2"/>
        <v>4.3465355951312628</v>
      </c>
    </row>
    <row r="31" spans="1:10">
      <c r="A31" s="19" t="s">
        <v>84</v>
      </c>
      <c r="B31" s="27">
        <v>1000</v>
      </c>
      <c r="C31" s="27">
        <f t="shared" si="4"/>
        <v>104.7290267026343</v>
      </c>
      <c r="D31" s="27"/>
      <c r="E31" s="27"/>
      <c r="F31" s="27">
        <f>F32</f>
        <v>2.6225498801226172</v>
      </c>
      <c r="G31" s="27">
        <f t="shared" si="0"/>
        <v>47.290267026343088</v>
      </c>
      <c r="H31" s="27">
        <f t="shared" si="3"/>
        <v>1.7268330175805815</v>
      </c>
      <c r="I31" s="27">
        <f t="shared" si="1"/>
        <v>0</v>
      </c>
      <c r="J31" s="27">
        <f t="shared" si="2"/>
        <v>4.3493828977031992</v>
      </c>
    </row>
    <row r="32" spans="1:10">
      <c r="A32" s="19" t="s">
        <v>85</v>
      </c>
      <c r="B32" s="27">
        <v>1000</v>
      </c>
      <c r="C32" s="27">
        <f t="shared" si="4"/>
        <v>104.90199520490468</v>
      </c>
      <c r="D32" s="27">
        <f>B32*0.03/2*(C32/C$3)</f>
        <v>15.735299280735703</v>
      </c>
      <c r="E32" s="27"/>
      <c r="F32" s="27">
        <f>D32/6</f>
        <v>2.6225498801226172</v>
      </c>
      <c r="G32" s="27">
        <f t="shared" si="0"/>
        <v>49.019952049046857</v>
      </c>
      <c r="H32" s="27">
        <f t="shared" si="3"/>
        <v>1.7296850227037694</v>
      </c>
      <c r="I32" s="27">
        <f t="shared" si="1"/>
        <v>15.735299280735703</v>
      </c>
      <c r="J32" s="27">
        <f t="shared" si="2"/>
        <v>4.3522349028263871</v>
      </c>
    </row>
    <row r="33" spans="1:10">
      <c r="A33" s="19" t="s">
        <v>86</v>
      </c>
      <c r="B33" s="27">
        <v>1000</v>
      </c>
      <c r="C33" s="27">
        <f t="shared" si="4"/>
        <v>105.07524937871922</v>
      </c>
      <c r="D33" s="27"/>
      <c r="E33" s="27"/>
      <c r="F33" s="27">
        <f>F34</f>
        <v>2.648645546539925</v>
      </c>
      <c r="G33" s="27">
        <f t="shared" si="0"/>
        <v>50.752493787192151</v>
      </c>
      <c r="H33" s="27">
        <f t="shared" si="3"/>
        <v>1.7325417381452937</v>
      </c>
      <c r="I33" s="27">
        <f t="shared" si="1"/>
        <v>0</v>
      </c>
      <c r="J33" s="27">
        <f t="shared" si="2"/>
        <v>4.3811872846852182</v>
      </c>
    </row>
    <row r="34" spans="1:10">
      <c r="A34" s="19" t="s">
        <v>87</v>
      </c>
      <c r="B34" s="27">
        <v>1000</v>
      </c>
      <c r="C34" s="27">
        <f t="shared" si="4"/>
        <v>105.24878969588772</v>
      </c>
      <c r="D34" s="27"/>
      <c r="E34" s="27"/>
      <c r="F34" s="27">
        <f>F35</f>
        <v>2.648645546539925</v>
      </c>
      <c r="G34" s="27">
        <f t="shared" si="0"/>
        <v>52.487896958877123</v>
      </c>
      <c r="H34" s="27">
        <f t="shared" si="3"/>
        <v>1.7354031716849718</v>
      </c>
      <c r="I34" s="27">
        <f t="shared" si="1"/>
        <v>0</v>
      </c>
      <c r="J34" s="27">
        <f t="shared" si="2"/>
        <v>4.3840487182248964</v>
      </c>
    </row>
    <row r="35" spans="1:10">
      <c r="A35" s="19" t="s">
        <v>88</v>
      </c>
      <c r="B35" s="27">
        <v>1000</v>
      </c>
      <c r="C35" s="27">
        <f t="shared" si="4"/>
        <v>105.42261662899918</v>
      </c>
      <c r="D35" s="27"/>
      <c r="E35" s="27"/>
      <c r="F35" s="27">
        <f>F36</f>
        <v>2.648645546539925</v>
      </c>
      <c r="G35" s="27">
        <f t="shared" ref="G35:G66" si="5">(C35/C$3-1)*B$3</f>
        <v>54.22616628999188</v>
      </c>
      <c r="H35" s="27">
        <f t="shared" si="3"/>
        <v>1.7382693311147577</v>
      </c>
      <c r="I35" s="27">
        <f t="shared" si="1"/>
        <v>0</v>
      </c>
      <c r="J35" s="27">
        <f t="shared" si="2"/>
        <v>4.3869148776546822</v>
      </c>
    </row>
    <row r="36" spans="1:10">
      <c r="A36" s="19" t="s">
        <v>89</v>
      </c>
      <c r="B36" s="27">
        <v>1000</v>
      </c>
      <c r="C36" s="27">
        <f t="shared" si="4"/>
        <v>105.59673065142314</v>
      </c>
      <c r="D36" s="27"/>
      <c r="E36" s="27"/>
      <c r="F36" s="27">
        <f>F37</f>
        <v>2.648645546539925</v>
      </c>
      <c r="G36" s="27">
        <f t="shared" si="5"/>
        <v>55.967306514231431</v>
      </c>
      <c r="H36" s="27">
        <f t="shared" si="3"/>
        <v>1.7411402242395511</v>
      </c>
      <c r="I36" s="27">
        <f t="shared" si="1"/>
        <v>0</v>
      </c>
      <c r="J36" s="27">
        <f t="shared" si="2"/>
        <v>4.3897857707794756</v>
      </c>
    </row>
    <row r="37" spans="1:10">
      <c r="A37" s="19" t="s">
        <v>90</v>
      </c>
      <c r="B37" s="27">
        <v>1000</v>
      </c>
      <c r="C37" s="27">
        <f t="shared" si="4"/>
        <v>105.77113223731094</v>
      </c>
      <c r="D37" s="27"/>
      <c r="E37" s="27"/>
      <c r="F37" s="27">
        <f>F38</f>
        <v>2.648645546539925</v>
      </c>
      <c r="G37" s="27">
        <f t="shared" si="5"/>
        <v>57.711322373109383</v>
      </c>
      <c r="H37" s="27">
        <f t="shared" si="3"/>
        <v>1.7440158588779511</v>
      </c>
      <c r="I37" s="27">
        <f t="shared" si="1"/>
        <v>0</v>
      </c>
      <c r="J37" s="27">
        <f t="shared" si="2"/>
        <v>4.3926614054178756</v>
      </c>
    </row>
    <row r="38" spans="1:10">
      <c r="A38" s="19" t="s">
        <v>91</v>
      </c>
      <c r="B38" s="27">
        <v>1000</v>
      </c>
      <c r="C38" s="27">
        <f t="shared" si="4"/>
        <v>105.94582186159701</v>
      </c>
      <c r="D38" s="27">
        <f>B38*0.03/2*(C38/C$3)</f>
        <v>15.891873279239551</v>
      </c>
      <c r="E38" s="27"/>
      <c r="F38" s="27">
        <f>D38/6</f>
        <v>2.648645546539925</v>
      </c>
      <c r="G38" s="27">
        <f t="shared" si="5"/>
        <v>59.458218615970004</v>
      </c>
      <c r="H38" s="27">
        <f t="shared" si="3"/>
        <v>1.7468962428606218</v>
      </c>
      <c r="I38" s="27">
        <f t="shared" si="1"/>
        <v>15.891873279239551</v>
      </c>
      <c r="J38" s="27">
        <f t="shared" si="2"/>
        <v>4.3955417894005464</v>
      </c>
    </row>
    <row r="39" spans="1:10">
      <c r="A39" s="19" t="s">
        <v>92</v>
      </c>
      <c r="B39" s="27">
        <v>1000</v>
      </c>
      <c r="C39" s="27">
        <f t="shared" si="4"/>
        <v>106.1208000000002</v>
      </c>
      <c r="D39" s="27"/>
      <c r="E39" s="27"/>
      <c r="F39" s="27">
        <f>F40</f>
        <v>2.6750008777250707</v>
      </c>
      <c r="G39" s="27">
        <f t="shared" si="5"/>
        <v>61.208000000001931</v>
      </c>
      <c r="H39" s="27">
        <f t="shared" si="3"/>
        <v>1.7497813840319267</v>
      </c>
      <c r="I39" s="27">
        <f t="shared" si="1"/>
        <v>0</v>
      </c>
      <c r="J39" s="27">
        <f t="shared" si="2"/>
        <v>4.424782261756997</v>
      </c>
    </row>
    <row r="40" spans="1:10">
      <c r="A40" s="19" t="s">
        <v>93</v>
      </c>
      <c r="B40" s="27">
        <v>1000</v>
      </c>
      <c r="C40" s="27">
        <f t="shared" si="4"/>
        <v>106.29606712902502</v>
      </c>
      <c r="D40" s="27"/>
      <c r="E40" s="27"/>
      <c r="F40" s="27">
        <f>F41</f>
        <v>2.6750008777250707</v>
      </c>
      <c r="G40" s="27">
        <f t="shared" si="5"/>
        <v>62.960671290250183</v>
      </c>
      <c r="H40" s="27">
        <f t="shared" si="3"/>
        <v>1.7526712902482515</v>
      </c>
      <c r="I40" s="27">
        <f t="shared" si="1"/>
        <v>0</v>
      </c>
      <c r="J40" s="27">
        <f t="shared" si="2"/>
        <v>4.4276721679733217</v>
      </c>
    </row>
    <row r="41" spans="1:10">
      <c r="A41" s="19" t="s">
        <v>94</v>
      </c>
      <c r="B41" s="27">
        <v>1000</v>
      </c>
      <c r="C41" s="27">
        <f t="shared" si="4"/>
        <v>106.47162372596297</v>
      </c>
      <c r="D41" s="27"/>
      <c r="E41" s="27"/>
      <c r="F41" s="27">
        <f>F42</f>
        <v>2.6750008777250707</v>
      </c>
      <c r="G41" s="27">
        <f t="shared" si="5"/>
        <v>64.716237259629722</v>
      </c>
      <c r="H41" s="27">
        <f t="shared" si="3"/>
        <v>1.7555659693795391</v>
      </c>
      <c r="I41" s="27">
        <f t="shared" si="1"/>
        <v>0</v>
      </c>
      <c r="J41" s="27">
        <f t="shared" si="2"/>
        <v>4.4305668471046094</v>
      </c>
    </row>
    <row r="42" spans="1:10">
      <c r="A42" s="19" t="s">
        <v>95</v>
      </c>
      <c r="B42" s="27">
        <v>1000</v>
      </c>
      <c r="C42" s="27">
        <f t="shared" si="4"/>
        <v>106.64747026889385</v>
      </c>
      <c r="D42" s="27"/>
      <c r="E42" s="27"/>
      <c r="F42" s="27">
        <f>F43</f>
        <v>2.6750008777250707</v>
      </c>
      <c r="G42" s="27">
        <f t="shared" si="5"/>
        <v>66.474702688938521</v>
      </c>
      <c r="H42" s="27">
        <f t="shared" si="3"/>
        <v>1.7584654293087993</v>
      </c>
      <c r="I42" s="27">
        <f t="shared" si="1"/>
        <v>0</v>
      </c>
      <c r="J42" s="27">
        <f t="shared" si="2"/>
        <v>4.4334663070338696</v>
      </c>
    </row>
    <row r="43" spans="1:10">
      <c r="A43" s="19" t="s">
        <v>96</v>
      </c>
      <c r="B43" s="27">
        <v>1000</v>
      </c>
      <c r="C43" s="27">
        <f t="shared" si="4"/>
        <v>106.82360723668705</v>
      </c>
      <c r="D43" s="27"/>
      <c r="E43" s="27"/>
      <c r="F43" s="27">
        <f>F44</f>
        <v>2.6750008777250707</v>
      </c>
      <c r="G43" s="27">
        <f t="shared" si="5"/>
        <v>68.236072366870459</v>
      </c>
      <c r="H43" s="27">
        <f t="shared" si="3"/>
        <v>1.7613696779319383</v>
      </c>
      <c r="I43" s="27">
        <f t="shared" si="1"/>
        <v>0</v>
      </c>
      <c r="J43" s="27">
        <f t="shared" si="2"/>
        <v>4.4363705556570086</v>
      </c>
    </row>
    <row r="44" spans="1:10">
      <c r="A44" s="19" t="s">
        <v>97</v>
      </c>
      <c r="B44" s="27">
        <v>1000</v>
      </c>
      <c r="C44" s="27">
        <f t="shared" si="4"/>
        <v>107.00003510900284</v>
      </c>
      <c r="D44" s="27">
        <f>B44*0.03/2*(C44/C$3)</f>
        <v>16.050005266350425</v>
      </c>
      <c r="E44" s="27"/>
      <c r="F44" s="27">
        <f>D44/6</f>
        <v>2.6750008777250707</v>
      </c>
      <c r="G44" s="27">
        <f t="shared" si="5"/>
        <v>70.000351090028445</v>
      </c>
      <c r="H44" s="27">
        <f t="shared" si="3"/>
        <v>1.764278723157986</v>
      </c>
      <c r="I44" s="27">
        <f t="shared" si="1"/>
        <v>16.050005266350425</v>
      </c>
      <c r="J44" s="27">
        <f t="shared" si="2"/>
        <v>4.4392796008830562</v>
      </c>
    </row>
    <row r="45" spans="1:10">
      <c r="A45" s="19" t="s">
        <v>98</v>
      </c>
      <c r="B45" s="27">
        <v>1000</v>
      </c>
      <c r="C45" s="27">
        <f t="shared" si="4"/>
        <v>107.17675436629368</v>
      </c>
      <c r="D45" s="27"/>
      <c r="E45" s="27"/>
      <c r="F45" s="27">
        <f>F46</f>
        <v>2.701618457470726</v>
      </c>
      <c r="G45" s="27">
        <f t="shared" si="5"/>
        <v>71.767543662936802</v>
      </c>
      <c r="H45" s="27">
        <f t="shared" si="3"/>
        <v>1.7671925729083569</v>
      </c>
      <c r="I45" s="27">
        <f t="shared" si="1"/>
        <v>0</v>
      </c>
      <c r="J45" s="27">
        <f t="shared" si="2"/>
        <v>4.4688110303790829</v>
      </c>
    </row>
    <row r="46" spans="1:10">
      <c r="A46" s="19" t="s">
        <v>99</v>
      </c>
      <c r="B46" s="27">
        <v>1000</v>
      </c>
      <c r="C46" s="27">
        <f t="shared" si="4"/>
        <v>107.35376548980554</v>
      </c>
      <c r="D46" s="27"/>
      <c r="E46" s="27"/>
      <c r="F46" s="27">
        <f>F47</f>
        <v>2.701618457470726</v>
      </c>
      <c r="G46" s="27">
        <f t="shared" si="5"/>
        <v>73.537654898055308</v>
      </c>
      <c r="H46" s="27">
        <f t="shared" si="3"/>
        <v>1.770111235118506</v>
      </c>
      <c r="I46" s="27">
        <f t="shared" si="1"/>
        <v>0</v>
      </c>
      <c r="J46" s="27">
        <f t="shared" si="2"/>
        <v>4.471729692589232</v>
      </c>
    </row>
    <row r="47" spans="1:10">
      <c r="A47" s="19" t="s">
        <v>100</v>
      </c>
      <c r="B47" s="27">
        <v>1000</v>
      </c>
      <c r="C47" s="27">
        <f t="shared" si="4"/>
        <v>107.53106896157924</v>
      </c>
      <c r="D47" s="27"/>
      <c r="E47" s="27"/>
      <c r="F47" s="27">
        <f>F48</f>
        <v>2.701618457470726</v>
      </c>
      <c r="G47" s="27">
        <f t="shared" si="5"/>
        <v>75.310689615792455</v>
      </c>
      <c r="H47" s="27">
        <f t="shared" si="3"/>
        <v>1.773034717737147</v>
      </c>
      <c r="I47" s="27">
        <f t="shared" si="1"/>
        <v>0</v>
      </c>
      <c r="J47" s="27">
        <f t="shared" si="2"/>
        <v>4.4746531752078731</v>
      </c>
    </row>
    <row r="48" spans="1:10">
      <c r="A48" s="19" t="s">
        <v>101</v>
      </c>
      <c r="B48" s="27">
        <v>1000</v>
      </c>
      <c r="C48" s="27">
        <f t="shared" si="4"/>
        <v>107.70866526445168</v>
      </c>
      <c r="D48" s="27"/>
      <c r="E48" s="27"/>
      <c r="F48" s="27">
        <f>F49</f>
        <v>2.701618457470726</v>
      </c>
      <c r="G48" s="27">
        <f t="shared" si="5"/>
        <v>77.08665264451686</v>
      </c>
      <c r="H48" s="27">
        <f t="shared" si="3"/>
        <v>1.775963028724405</v>
      </c>
      <c r="I48" s="27">
        <f t="shared" si="1"/>
        <v>0</v>
      </c>
      <c r="J48" s="27">
        <f t="shared" si="2"/>
        <v>4.4775814861951311</v>
      </c>
    </row>
    <row r="49" spans="1:10">
      <c r="A49" s="19" t="s">
        <v>102</v>
      </c>
      <c r="B49" s="27">
        <v>1000</v>
      </c>
      <c r="C49" s="27">
        <f t="shared" si="4"/>
        <v>107.88655488205724</v>
      </c>
      <c r="D49" s="27"/>
      <c r="E49" s="27"/>
      <c r="F49" s="27">
        <f>F50</f>
        <v>2.701618457470726</v>
      </c>
      <c r="G49" s="27">
        <f t="shared" si="5"/>
        <v>78.865548820572513</v>
      </c>
      <c r="H49" s="27">
        <f t="shared" si="3"/>
        <v>1.7788961760556532</v>
      </c>
      <c r="I49" s="27">
        <f t="shared" si="1"/>
        <v>0</v>
      </c>
      <c r="J49" s="27">
        <f t="shared" si="2"/>
        <v>4.4805146335263792</v>
      </c>
    </row>
    <row r="50" spans="1:10">
      <c r="A50" s="19" t="s">
        <v>103</v>
      </c>
      <c r="B50" s="27">
        <v>1000</v>
      </c>
      <c r="C50" s="27">
        <f t="shared" si="4"/>
        <v>108.06473829882904</v>
      </c>
      <c r="D50" s="27">
        <f>B50*0.03/2*(C50/C$3)</f>
        <v>16.209710744824356</v>
      </c>
      <c r="E50" s="27"/>
      <c r="F50" s="27">
        <f>D50/6</f>
        <v>2.701618457470726</v>
      </c>
      <c r="G50" s="27">
        <f t="shared" si="5"/>
        <v>80.647382988290332</v>
      </c>
      <c r="H50" s="27">
        <f t="shared" si="3"/>
        <v>1.7818341677178182</v>
      </c>
      <c r="I50" s="27">
        <f t="shared" si="1"/>
        <v>16.209710744824356</v>
      </c>
      <c r="J50" s="27">
        <f t="shared" si="2"/>
        <v>4.4834526251885443</v>
      </c>
    </row>
    <row r="51" spans="1:10">
      <c r="A51" s="19" t="s">
        <v>104</v>
      </c>
      <c r="B51" s="27">
        <v>1000</v>
      </c>
      <c r="C51" s="27">
        <f t="shared" si="4"/>
        <v>108.24321600000029</v>
      </c>
      <c r="D51" s="27"/>
      <c r="E51" s="27"/>
      <c r="F51" s="27">
        <f>F52</f>
        <v>2.7285008952795748</v>
      </c>
      <c r="G51" s="27">
        <f t="shared" si="5"/>
        <v>82.432160000002867</v>
      </c>
      <c r="H51" s="27">
        <f t="shared" si="3"/>
        <v>1.784777011712535</v>
      </c>
      <c r="I51" s="27">
        <f t="shared" si="1"/>
        <v>0</v>
      </c>
      <c r="J51" s="27">
        <f t="shared" si="2"/>
        <v>4.5132779069921103</v>
      </c>
    </row>
    <row r="52" spans="1:10">
      <c r="A52" s="19" t="s">
        <v>105</v>
      </c>
      <c r="B52" s="27">
        <v>1000</v>
      </c>
      <c r="C52" s="27">
        <f t="shared" si="4"/>
        <v>108.4219884716056</v>
      </c>
      <c r="D52" s="27"/>
      <c r="E52" s="27"/>
      <c r="F52" s="27">
        <f>F53</f>
        <v>2.7285008952795748</v>
      </c>
      <c r="G52" s="27">
        <f t="shared" si="5"/>
        <v>84.219884716056015</v>
      </c>
      <c r="H52" s="27">
        <f t="shared" si="3"/>
        <v>1.7877247160531482</v>
      </c>
      <c r="I52" s="27">
        <f t="shared" si="1"/>
        <v>0</v>
      </c>
      <c r="J52" s="27">
        <f t="shared" si="2"/>
        <v>4.5162256113327235</v>
      </c>
    </row>
    <row r="53" spans="1:10">
      <c r="A53" s="19" t="s">
        <v>106</v>
      </c>
      <c r="B53" s="27">
        <v>1000</v>
      </c>
      <c r="C53" s="27">
        <f t="shared" si="4"/>
        <v>108.60105620048232</v>
      </c>
      <c r="D53" s="27"/>
      <c r="E53" s="27"/>
      <c r="F53" s="27">
        <f>F54</f>
        <v>2.7285008952795748</v>
      </c>
      <c r="G53" s="27">
        <f t="shared" si="5"/>
        <v>86.010562004823271</v>
      </c>
      <c r="H53" s="27">
        <f t="shared" si="3"/>
        <v>1.790677288767256</v>
      </c>
      <c r="I53" s="27">
        <f t="shared" si="1"/>
        <v>0</v>
      </c>
      <c r="J53" s="27">
        <f t="shared" si="2"/>
        <v>4.5191781840468312</v>
      </c>
    </row>
    <row r="54" spans="1:10">
      <c r="A54" s="19" t="s">
        <v>107</v>
      </c>
      <c r="B54" s="27">
        <v>1000</v>
      </c>
      <c r="C54" s="27">
        <f t="shared" si="4"/>
        <v>108.78041967427183</v>
      </c>
      <c r="D54" s="27"/>
      <c r="E54" s="27"/>
      <c r="F54" s="27">
        <f>F55</f>
        <v>2.7285008952795748</v>
      </c>
      <c r="G54" s="27">
        <f t="shared" si="5"/>
        <v>87.804196742718332</v>
      </c>
      <c r="H54" s="27">
        <f t="shared" si="3"/>
        <v>1.7936347378950614</v>
      </c>
      <c r="I54" s="27">
        <f t="shared" si="1"/>
        <v>0</v>
      </c>
      <c r="J54" s="27">
        <f t="shared" si="2"/>
        <v>4.5221356331746367</v>
      </c>
    </row>
    <row r="55" spans="1:10">
      <c r="A55" s="19" t="s">
        <v>108</v>
      </c>
      <c r="B55" s="27">
        <v>1000</v>
      </c>
      <c r="C55" s="27">
        <f t="shared" si="4"/>
        <v>108.96007938142088</v>
      </c>
      <c r="D55" s="27"/>
      <c r="E55" s="27"/>
      <c r="F55" s="27">
        <f>F56</f>
        <v>2.7285008952795748</v>
      </c>
      <c r="G55" s="27">
        <f t="shared" si="5"/>
        <v>89.600793814208942</v>
      </c>
      <c r="H55" s="27">
        <f t="shared" si="3"/>
        <v>1.7965970714906092</v>
      </c>
      <c r="I55" s="27">
        <f t="shared" si="1"/>
        <v>0</v>
      </c>
      <c r="J55" s="27">
        <f t="shared" si="2"/>
        <v>4.5250979667701845</v>
      </c>
    </row>
    <row r="56" spans="1:10">
      <c r="A56" s="19" t="s">
        <v>109</v>
      </c>
      <c r="B56" s="27">
        <v>1000</v>
      </c>
      <c r="C56" s="27">
        <f t="shared" si="4"/>
        <v>109.14003581118298</v>
      </c>
      <c r="D56" s="27">
        <f>B56*0.03/2*(C56/C$3)</f>
        <v>16.371005371677448</v>
      </c>
      <c r="E56" s="27"/>
      <c r="F56" s="27">
        <f>D56/6</f>
        <v>2.7285008952795748</v>
      </c>
      <c r="G56" s="27">
        <f t="shared" si="5"/>
        <v>91.400358111829888</v>
      </c>
      <c r="H56" s="27">
        <f t="shared" si="3"/>
        <v>1.7995642976209467</v>
      </c>
      <c r="I56" s="27">
        <f t="shared" si="1"/>
        <v>16.371005371677448</v>
      </c>
      <c r="J56" s="27">
        <f t="shared" si="2"/>
        <v>4.528065192900522</v>
      </c>
    </row>
    <row r="57" spans="1:10">
      <c r="A57" s="19" t="s">
        <v>110</v>
      </c>
      <c r="B57" s="27">
        <v>1000</v>
      </c>
      <c r="C57" s="27">
        <f t="shared" si="4"/>
        <v>109.32028945361964</v>
      </c>
      <c r="D57" s="27"/>
      <c r="E57" s="27"/>
      <c r="F57" s="27">
        <f>F58</f>
        <v>2.7556508266201423</v>
      </c>
      <c r="G57" s="27">
        <f t="shared" si="5"/>
        <v>93.202894536196453</v>
      </c>
      <c r="H57" s="27">
        <f t="shared" si="3"/>
        <v>1.8025364243665649</v>
      </c>
      <c r="I57" s="27">
        <f t="shared" si="1"/>
        <v>0</v>
      </c>
      <c r="J57" s="27">
        <f t="shared" si="2"/>
        <v>4.5581872509867072</v>
      </c>
    </row>
    <row r="58" spans="1:10">
      <c r="A58" s="19" t="s">
        <v>111</v>
      </c>
      <c r="B58" s="27">
        <v>1000</v>
      </c>
      <c r="C58" s="27">
        <f t="shared" si="4"/>
        <v>109.50084079960175</v>
      </c>
      <c r="D58" s="27"/>
      <c r="E58" s="27"/>
      <c r="F58" s="27">
        <f>F59</f>
        <v>2.7556508266201423</v>
      </c>
      <c r="G58" s="27">
        <f t="shared" si="5"/>
        <v>95.008407996017397</v>
      </c>
      <c r="H58" s="27">
        <f t="shared" si="3"/>
        <v>1.8055134598209435</v>
      </c>
      <c r="I58" s="27">
        <f t="shared" si="1"/>
        <v>0</v>
      </c>
      <c r="J58" s="27">
        <f t="shared" si="2"/>
        <v>4.5611642864410857</v>
      </c>
    </row>
    <row r="59" spans="1:10">
      <c r="A59" s="19" t="s">
        <v>112</v>
      </c>
      <c r="B59" s="27">
        <v>1000</v>
      </c>
      <c r="C59" s="27">
        <f t="shared" si="4"/>
        <v>109.68169034081092</v>
      </c>
      <c r="D59" s="27"/>
      <c r="E59" s="27"/>
      <c r="F59" s="27">
        <f>F60</f>
        <v>2.7556508266201423</v>
      </c>
      <c r="G59" s="27">
        <f t="shared" si="5"/>
        <v>96.816903408109226</v>
      </c>
      <c r="H59" s="27">
        <f t="shared" si="3"/>
        <v>1.8084954120918297</v>
      </c>
      <c r="I59" s="27">
        <f t="shared" si="1"/>
        <v>0</v>
      </c>
      <c r="J59" s="27">
        <f t="shared" si="2"/>
        <v>4.564146238711972</v>
      </c>
    </row>
    <row r="60" spans="1:10">
      <c r="A60" s="19" t="s">
        <v>113</v>
      </c>
      <c r="B60" s="27">
        <v>1000</v>
      </c>
      <c r="C60" s="27">
        <f t="shared" si="4"/>
        <v>109.8628385697408</v>
      </c>
      <c r="D60" s="27"/>
      <c r="E60" s="27"/>
      <c r="F60" s="27">
        <f>F61</f>
        <v>2.7556508266201423</v>
      </c>
      <c r="G60" s="27">
        <f t="shared" si="5"/>
        <v>98.62838569740795</v>
      </c>
      <c r="H60" s="27">
        <f t="shared" si="3"/>
        <v>1.8114822892987235</v>
      </c>
      <c r="I60" s="27">
        <f t="shared" si="1"/>
        <v>0</v>
      </c>
      <c r="J60" s="27">
        <f t="shared" si="2"/>
        <v>4.5671331159188657</v>
      </c>
    </row>
    <row r="61" spans="1:10">
      <c r="A61" s="19" t="s">
        <v>114</v>
      </c>
      <c r="B61" s="27">
        <v>1000</v>
      </c>
      <c r="C61" s="27">
        <f t="shared" si="4"/>
        <v>110.04428597969847</v>
      </c>
      <c r="D61" s="27"/>
      <c r="E61" s="27"/>
      <c r="F61" s="27">
        <f>F62</f>
        <v>2.7556508266201423</v>
      </c>
      <c r="G61" s="27">
        <f t="shared" si="5"/>
        <v>100.44285979698464</v>
      </c>
      <c r="H61" s="27">
        <f t="shared" si="3"/>
        <v>1.8144740995766853</v>
      </c>
      <c r="I61" s="27">
        <f t="shared" si="1"/>
        <v>0</v>
      </c>
      <c r="J61" s="27">
        <f t="shared" si="2"/>
        <v>4.5701249261968275</v>
      </c>
    </row>
    <row r="62" spans="1:10">
      <c r="A62" s="19" t="s">
        <v>115</v>
      </c>
      <c r="B62" s="27">
        <v>1000</v>
      </c>
      <c r="C62" s="27">
        <f t="shared" si="4"/>
        <v>110.2260330648057</v>
      </c>
      <c r="D62" s="27">
        <f>B62*0.03/2*(C62/C$3)</f>
        <v>16.533904959720854</v>
      </c>
      <c r="E62" s="27"/>
      <c r="F62" s="27">
        <f>D62/6</f>
        <v>2.7556508266201423</v>
      </c>
      <c r="G62" s="27">
        <f t="shared" si="5"/>
        <v>102.26033064805695</v>
      </c>
      <c r="H62" s="27">
        <f t="shared" si="3"/>
        <v>1.817470851072315</v>
      </c>
      <c r="I62" s="27">
        <f t="shared" si="1"/>
        <v>16.533904959720854</v>
      </c>
      <c r="J62" s="27">
        <f t="shared" si="2"/>
        <v>4.5731216776924573</v>
      </c>
    </row>
    <row r="63" spans="1:10">
      <c r="A63" s="19" t="s">
        <v>126</v>
      </c>
      <c r="B63" s="27">
        <v>1000</v>
      </c>
      <c r="C63" s="27">
        <f t="shared" si="4"/>
        <v>110.40808032000038</v>
      </c>
      <c r="D63" s="27"/>
      <c r="E63" s="27"/>
      <c r="F63" s="27">
        <f>F64</f>
        <v>2.7830709131851683</v>
      </c>
      <c r="G63" s="27">
        <f t="shared" si="5"/>
        <v>104.08080320000379</v>
      </c>
      <c r="H63" s="27">
        <f t="shared" si="3"/>
        <v>1.8204725519468354</v>
      </c>
      <c r="I63" s="27">
        <f t="shared" si="1"/>
        <v>0</v>
      </c>
      <c r="J63" s="27">
        <f t="shared" si="2"/>
        <v>4.6035434651320042</v>
      </c>
    </row>
    <row r="64" spans="1:10">
      <c r="A64" s="19" t="s">
        <v>127</v>
      </c>
      <c r="B64" s="27">
        <v>1000</v>
      </c>
      <c r="C64" s="27">
        <f t="shared" si="4"/>
        <v>110.5904282410378</v>
      </c>
      <c r="D64" s="27"/>
      <c r="E64" s="27"/>
      <c r="F64" s="27">
        <f>F65</f>
        <v>2.7830709131851683</v>
      </c>
      <c r="G64" s="27">
        <f t="shared" si="5"/>
        <v>105.90428241037797</v>
      </c>
      <c r="H64" s="27">
        <f t="shared" si="3"/>
        <v>1.8234792103741881</v>
      </c>
      <c r="I64" s="27">
        <f t="shared" si="1"/>
        <v>0</v>
      </c>
      <c r="J64" s="27">
        <f t="shared" si="2"/>
        <v>4.6065501235593569</v>
      </c>
    </row>
    <row r="65" spans="1:10">
      <c r="A65" s="19" t="s">
        <v>128</v>
      </c>
      <c r="B65" s="27">
        <v>1000</v>
      </c>
      <c r="C65" s="27">
        <f t="shared" si="4"/>
        <v>110.77307732449205</v>
      </c>
      <c r="D65" s="27"/>
      <c r="E65" s="27"/>
      <c r="F65" s="27">
        <f>F66</f>
        <v>2.7830709131851683</v>
      </c>
      <c r="G65" s="27">
        <f t="shared" si="5"/>
        <v>107.73077324492041</v>
      </c>
      <c r="H65" s="27">
        <f t="shared" si="3"/>
        <v>1.8264908345424402</v>
      </c>
      <c r="I65" s="27">
        <f t="shared" si="1"/>
        <v>0</v>
      </c>
      <c r="J65" s="27">
        <f t="shared" si="2"/>
        <v>4.609561747727609</v>
      </c>
    </row>
    <row r="66" spans="1:10">
      <c r="A66" s="19" t="s">
        <v>129</v>
      </c>
      <c r="B66" s="27">
        <v>1000</v>
      </c>
      <c r="C66" s="27">
        <f t="shared" si="4"/>
        <v>110.95602806775734</v>
      </c>
      <c r="D66" s="27"/>
      <c r="E66" s="27"/>
      <c r="F66" s="27">
        <f>F67</f>
        <v>2.7830709131851683</v>
      </c>
      <c r="G66" s="27">
        <f t="shared" si="5"/>
        <v>109.5602806775735</v>
      </c>
      <c r="H66" s="27">
        <f t="shared" si="3"/>
        <v>1.829507432653088</v>
      </c>
      <c r="I66" s="27">
        <f t="shared" si="1"/>
        <v>0</v>
      </c>
      <c r="J66" s="27">
        <f t="shared" si="2"/>
        <v>4.6125783458382568</v>
      </c>
    </row>
    <row r="67" spans="1:10">
      <c r="A67" s="19" t="s">
        <v>130</v>
      </c>
      <c r="B67" s="27">
        <v>1000</v>
      </c>
      <c r="C67" s="27">
        <f t="shared" si="4"/>
        <v>111.13928096904939</v>
      </c>
      <c r="D67" s="27"/>
      <c r="E67" s="27"/>
      <c r="F67" s="27">
        <f>F68</f>
        <v>2.7830709131851683</v>
      </c>
      <c r="G67" s="27">
        <f t="shared" ref="G67:G74" si="6">(C67/C$3-1)*B$3</f>
        <v>111.39280969049392</v>
      </c>
      <c r="H67" s="27">
        <f t="shared" ref="H67:H73" si="7">G67-G66</f>
        <v>1.8325290129204177</v>
      </c>
      <c r="I67" s="27">
        <f t="shared" si="1"/>
        <v>0</v>
      </c>
      <c r="J67" s="27">
        <f t="shared" si="2"/>
        <v>4.6155999261055864</v>
      </c>
    </row>
    <row r="68" spans="1:10">
      <c r="A68" s="19" t="s">
        <v>131</v>
      </c>
      <c r="B68" s="27">
        <v>1000</v>
      </c>
      <c r="C68" s="27">
        <f t="shared" si="4"/>
        <v>111.32283652740674</v>
      </c>
      <c r="D68" s="27">
        <f>B68*0.03/2*(C68/C$3)</f>
        <v>16.698425479111009</v>
      </c>
      <c r="E68" s="27"/>
      <c r="F68" s="27">
        <f>D68/6</f>
        <v>2.7830709131851683</v>
      </c>
      <c r="G68" s="27">
        <f t="shared" si="6"/>
        <v>113.22836527406733</v>
      </c>
      <c r="H68" s="27">
        <f t="shared" si="7"/>
        <v>1.8355555835734094</v>
      </c>
      <c r="I68" s="27">
        <f t="shared" ref="I68:I74" si="8">D68+E68</f>
        <v>16.698425479111009</v>
      </c>
      <c r="J68" s="27">
        <f t="shared" ref="J68:J74" si="9">F68+H68</f>
        <v>4.6186264967585782</v>
      </c>
    </row>
    <row r="69" spans="1:10">
      <c r="A69" s="19" t="s">
        <v>132</v>
      </c>
      <c r="B69" s="27">
        <v>1000</v>
      </c>
      <c r="C69" s="27">
        <f t="shared" si="4"/>
        <v>111.50669524269212</v>
      </c>
      <c r="D69" s="27"/>
      <c r="E69" s="27"/>
      <c r="F69" s="27">
        <f>F70</f>
        <v>2.8107638431525479</v>
      </c>
      <c r="G69" s="27">
        <f t="shared" si="6"/>
        <v>115.06695242692122</v>
      </c>
      <c r="H69" s="27">
        <f t="shared" si="7"/>
        <v>1.83858715285389</v>
      </c>
      <c r="I69" s="27">
        <f t="shared" si="8"/>
        <v>0</v>
      </c>
      <c r="J69" s="27">
        <f t="shared" si="9"/>
        <v>4.6493509960064383</v>
      </c>
    </row>
    <row r="70" spans="1:10">
      <c r="A70" s="19" t="s">
        <v>133</v>
      </c>
      <c r="B70" s="27">
        <v>1000</v>
      </c>
      <c r="C70" s="27">
        <f t="shared" ref="C70:C74" si="10">C69*(((102/100)^(1/12)))</f>
        <v>111.69085761559387</v>
      </c>
      <c r="D70" s="27"/>
      <c r="E70" s="27"/>
      <c r="F70" s="27">
        <f>F71</f>
        <v>2.8107638431525479</v>
      </c>
      <c r="G70" s="27">
        <f t="shared" si="6"/>
        <v>116.90857615593875</v>
      </c>
      <c r="H70" s="27">
        <f t="shared" si="7"/>
        <v>1.8416237290175275</v>
      </c>
      <c r="I70" s="27">
        <f t="shared" si="8"/>
        <v>0</v>
      </c>
      <c r="J70" s="27">
        <f t="shared" si="9"/>
        <v>4.6523875721700758</v>
      </c>
    </row>
    <row r="71" spans="1:10">
      <c r="A71" s="19" t="s">
        <v>134</v>
      </c>
      <c r="B71" s="27">
        <v>1000</v>
      </c>
      <c r="C71" s="27">
        <f t="shared" si="10"/>
        <v>111.87532414762723</v>
      </c>
      <c r="D71" s="27"/>
      <c r="E71" s="27"/>
      <c r="F71" s="27">
        <f>F72</f>
        <v>2.8107638431525479</v>
      </c>
      <c r="G71" s="27">
        <f t="shared" si="6"/>
        <v>118.75324147627219</v>
      </c>
      <c r="H71" s="27">
        <f t="shared" si="7"/>
        <v>1.8446653203334478</v>
      </c>
      <c r="I71" s="27">
        <f t="shared" si="8"/>
        <v>0</v>
      </c>
      <c r="J71" s="27">
        <f t="shared" si="9"/>
        <v>4.6554291634859961</v>
      </c>
    </row>
    <row r="72" spans="1:10">
      <c r="A72" s="19" t="s">
        <v>135</v>
      </c>
      <c r="B72" s="27">
        <v>1000</v>
      </c>
      <c r="C72" s="27">
        <f t="shared" si="10"/>
        <v>112.06009534113571</v>
      </c>
      <c r="D72" s="27"/>
      <c r="E72" s="27"/>
      <c r="F72" s="27">
        <f>F73</f>
        <v>2.8107638431525479</v>
      </c>
      <c r="G72" s="27">
        <f t="shared" si="6"/>
        <v>120.60095341135701</v>
      </c>
      <c r="H72" s="27">
        <f t="shared" si="7"/>
        <v>1.847711935084817</v>
      </c>
      <c r="I72" s="27">
        <f t="shared" si="8"/>
        <v>0</v>
      </c>
      <c r="J72" s="27">
        <f t="shared" si="9"/>
        <v>4.6584757782373654</v>
      </c>
    </row>
    <row r="73" spans="1:10">
      <c r="A73" s="19" t="s">
        <v>136</v>
      </c>
      <c r="B73" s="27">
        <v>1000</v>
      </c>
      <c r="C73" s="27">
        <f t="shared" si="10"/>
        <v>112.24517169929253</v>
      </c>
      <c r="D73" s="27"/>
      <c r="E73" s="27"/>
      <c r="F73" s="27">
        <f>F74</f>
        <v>2.8107638431525479</v>
      </c>
      <c r="G73" s="27">
        <f t="shared" si="6"/>
        <v>122.45171699292534</v>
      </c>
      <c r="H73" s="27">
        <f t="shared" si="7"/>
        <v>1.8507635815683301</v>
      </c>
      <c r="I73" s="27">
        <f t="shared" si="8"/>
        <v>0</v>
      </c>
      <c r="J73" s="27">
        <f t="shared" si="9"/>
        <v>4.6615274247208784</v>
      </c>
    </row>
    <row r="74" spans="1:10">
      <c r="A74" s="19" t="s">
        <v>137</v>
      </c>
      <c r="B74" s="27">
        <v>1000</v>
      </c>
      <c r="C74" s="27">
        <f t="shared" si="10"/>
        <v>112.43055372610191</v>
      </c>
      <c r="D74" s="27">
        <f>B74*0.03/2*(C74/C$3)</f>
        <v>16.864583058915287</v>
      </c>
      <c r="E74" s="27">
        <f>(B3*(C74/C3))-B3</f>
        <v>124.30553726101903</v>
      </c>
      <c r="F74" s="27">
        <f>D74/6</f>
        <v>2.8107638431525479</v>
      </c>
      <c r="G74" s="27">
        <f t="shared" si="6"/>
        <v>124.30553726101911</v>
      </c>
      <c r="H74" s="27">
        <f>G74-G73</f>
        <v>1.8538202680937701</v>
      </c>
      <c r="I74" s="27">
        <f t="shared" si="8"/>
        <v>141.17012031993431</v>
      </c>
      <c r="J74" s="27">
        <f t="shared" si="9"/>
        <v>4.6645841112463184</v>
      </c>
    </row>
    <row r="75" spans="1:10" s="6" customFormat="1" ht="15">
      <c r="A75" s="28" t="s">
        <v>53</v>
      </c>
      <c r="B75" s="29" t="s">
        <v>54</v>
      </c>
      <c r="C75" s="29" t="s">
        <v>54</v>
      </c>
      <c r="D75" s="29" t="s">
        <v>54</v>
      </c>
      <c r="E75" s="29" t="s">
        <v>54</v>
      </c>
      <c r="F75" s="29" t="s">
        <v>54</v>
      </c>
      <c r="G75" s="29" t="s">
        <v>54</v>
      </c>
      <c r="H75" s="29" t="s">
        <v>54</v>
      </c>
      <c r="I75" s="30">
        <f>SUM(I3:I74)</f>
        <v>316.06642752661281</v>
      </c>
      <c r="J75" s="30">
        <f>SUM(J3:J74)</f>
        <v>316.06642752661281</v>
      </c>
    </row>
    <row r="76" spans="1:10">
      <c r="A76" s="3"/>
      <c r="C76" s="17"/>
    </row>
    <row r="77" spans="1:10" ht="15">
      <c r="A77" s="7"/>
      <c r="C77" s="17"/>
    </row>
    <row r="78" spans="1:10" ht="15">
      <c r="A78" s="6"/>
      <c r="C78" s="16"/>
      <c r="D78" s="16"/>
      <c r="E78" s="16"/>
      <c r="F78" s="16"/>
      <c r="G78" s="16"/>
      <c r="H78" s="16"/>
      <c r="I78" s="16"/>
      <c r="J78" s="16"/>
    </row>
    <row r="79" spans="1:10" ht="15">
      <c r="A79" s="5"/>
      <c r="B79" s="5"/>
      <c r="C79" s="5"/>
      <c r="D79" s="5"/>
      <c r="E79" s="5"/>
      <c r="F79" s="5"/>
      <c r="G79" s="5"/>
      <c r="H79" s="5"/>
      <c r="I79" s="5"/>
    </row>
    <row r="80" spans="1:10">
      <c r="A80" s="8"/>
      <c r="C80" s="17"/>
    </row>
    <row r="81" spans="1:3">
      <c r="C81" s="17"/>
    </row>
    <row r="82" spans="1:3">
      <c r="A82" s="3"/>
      <c r="C82" s="17"/>
    </row>
    <row r="83" spans="1:3">
      <c r="A83" s="3"/>
      <c r="C83" s="17"/>
    </row>
    <row r="84" spans="1:3">
      <c r="A84" s="3"/>
      <c r="C84" s="17"/>
    </row>
    <row r="85" spans="1:3">
      <c r="A85" s="3"/>
      <c r="C85" s="17"/>
    </row>
    <row r="86" spans="1:3">
      <c r="A86" s="3"/>
      <c r="C86" s="17"/>
    </row>
    <row r="87" spans="1:3">
      <c r="A87" s="3"/>
      <c r="C87" s="17"/>
    </row>
    <row r="88" spans="1:3">
      <c r="A88" s="3"/>
      <c r="C88" s="17"/>
    </row>
    <row r="89" spans="1:3">
      <c r="A89" s="3"/>
      <c r="C89" s="17"/>
    </row>
    <row r="90" spans="1:3">
      <c r="A90" s="3"/>
      <c r="C90" s="17"/>
    </row>
    <row r="91" spans="1:3">
      <c r="A91" s="3"/>
      <c r="C91" s="17"/>
    </row>
    <row r="92" spans="1:3">
      <c r="A92" s="3"/>
      <c r="C92" s="17"/>
    </row>
    <row r="93" spans="1:3">
      <c r="A93" s="3"/>
      <c r="C93" s="17"/>
    </row>
    <row r="94" spans="1:3">
      <c r="A94" s="3"/>
      <c r="C94" s="17"/>
    </row>
    <row r="95" spans="1:3">
      <c r="A95" s="3"/>
      <c r="C95" s="17"/>
    </row>
    <row r="96" spans="1:3">
      <c r="A96" s="3"/>
      <c r="C96" s="17"/>
    </row>
    <row r="97" spans="1:3">
      <c r="A97" s="3"/>
      <c r="C97" s="17"/>
    </row>
    <row r="98" spans="1:3">
      <c r="C98" s="17"/>
    </row>
    <row r="99" spans="1:3">
      <c r="C99" s="17"/>
    </row>
    <row r="100" spans="1:3">
      <c r="C100" s="17"/>
    </row>
    <row r="101" spans="1:3">
      <c r="C101" s="17"/>
    </row>
    <row r="102" spans="1:3">
      <c r="C102" s="17"/>
    </row>
    <row r="103" spans="1:3">
      <c r="C103" s="17"/>
    </row>
    <row r="104" spans="1:3">
      <c r="C104" s="17"/>
    </row>
    <row r="105" spans="1:3">
      <c r="C105" s="17"/>
    </row>
    <row r="106" spans="1:3">
      <c r="C106" s="17"/>
    </row>
    <row r="107" spans="1:3">
      <c r="C107" s="17"/>
    </row>
    <row r="108" spans="1:3">
      <c r="C108" s="17"/>
    </row>
    <row r="109" spans="1:3">
      <c r="C109" s="17"/>
    </row>
    <row r="110" spans="1:3">
      <c r="C110" s="17"/>
    </row>
    <row r="111" spans="1:3">
      <c r="C111" s="17"/>
    </row>
    <row r="112" spans="1:3">
      <c r="C112" s="17"/>
    </row>
    <row r="113" spans="3:8">
      <c r="C113" s="17"/>
    </row>
    <row r="114" spans="3:8">
      <c r="C114" s="17"/>
    </row>
    <row r="115" spans="3:8">
      <c r="C115" s="17"/>
    </row>
    <row r="116" spans="3:8">
      <c r="C116" s="17"/>
    </row>
    <row r="117" spans="3:8">
      <c r="C117" s="17"/>
    </row>
    <row r="118" spans="3:8">
      <c r="C118" s="17"/>
    </row>
    <row r="119" spans="3:8">
      <c r="C119" s="17"/>
    </row>
    <row r="120" spans="3:8">
      <c r="C120" s="17"/>
    </row>
    <row r="121" spans="3:8">
      <c r="C121" s="17"/>
    </row>
    <row r="122" spans="3:8">
      <c r="C122" s="17"/>
    </row>
    <row r="124" spans="3:8">
      <c r="H124" s="1">
        <f>SUM(H3:H121)</f>
        <v>124.30553726101911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ord_Type xmlns="e182b503-b204-4cc9-be02-78c0dd1d9d19" xsi:nil="true"/>
    <EDRMSOwner xmlns="e182b503-b204-4cc9-be02-78c0dd1d9d19" xsi:nil="true"/>
    <RetentionType xmlns="e182b503-b204-4cc9-be02-78c0dd1d9d19">Notify</RetentionType>
    <RetentionDate xmlns="e182b503-b204-4cc9-be02-78c0dd1d9d19" xsi:nil="true"/>
    <Retention xmlns="e182b503-b204-4cc9-be02-78c0dd1d9d19">0</Retention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3ADB9D37A3F643ADFFCFD35805C4B1" ma:contentTypeVersion="33" ma:contentTypeDescription="Create a new document." ma:contentTypeScope="" ma:versionID="68bd39fd7e91eefb1bd463e1c9505835">
  <xsd:schema xmlns:xsd="http://www.w3.org/2001/XMLSchema" xmlns:xs="http://www.w3.org/2001/XMLSchema" xmlns:p="http://schemas.microsoft.com/office/2006/metadata/properties" xmlns:ns2="e182b503-b204-4cc9-be02-78c0dd1d9d19" xmlns:ns3="1762d9d6-1613-4440-b556-11521f61cc48" targetNamespace="http://schemas.microsoft.com/office/2006/metadata/properties" ma:root="true" ma:fieldsID="7f4d68c09b9ac22e250e5f129c6310b2" ns2:_="" ns3:_="">
    <xsd:import namespace="e182b503-b204-4cc9-be02-78c0dd1d9d19"/>
    <xsd:import namespace="1762d9d6-1613-4440-b556-11521f61cc48"/>
    <xsd:element name="properties">
      <xsd:complexType>
        <xsd:sequence>
          <xsd:element name="documentManagement">
            <xsd:complexType>
              <xsd:all>
                <xsd:element ref="ns2:EDRMSOwner" minOccurs="0"/>
                <xsd:element ref="ns2:Record_Type" minOccurs="0"/>
                <xsd:element ref="ns2:RetentionDate" minOccurs="0"/>
                <xsd:element ref="ns2:RetentionType" minOccurs="0"/>
                <xsd:element ref="ns2:Retention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2:SharedWithUsers" minOccurs="0"/>
                <xsd:element ref="ns2:SharedWithDetail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82b503-b204-4cc9-be02-78c0dd1d9d19" elementFormDefault="qualified">
    <xsd:import namespace="http://schemas.microsoft.com/office/2006/documentManagement/types"/>
    <xsd:import namespace="http://schemas.microsoft.com/office/infopath/2007/PartnerControls"/>
    <xsd:element name="EDRMSOwner" ma:index="4" nillable="true" ma:displayName="EDRMSOwner" ma:internalName="EDRMSOwner" ma:readOnly="false">
      <xsd:simpleType>
        <xsd:restriction base="dms:Text"/>
      </xsd:simpleType>
    </xsd:element>
    <xsd:element name="Record_Type" ma:index="5" nillable="true" ma:displayName="Record Type" ma:format="Dropdown" ma:internalName="Record_Type" ma:readOnly="false">
      <xsd:simpleType>
        <xsd:union memberTypes="dms:Text">
          <xsd:simpleType>
            <xsd:restriction base="dms:Choice">
              <xsd:enumeration value="Business Plans"/>
              <xsd:enumeration value="Commercial"/>
              <xsd:enumeration value="Correspondence, Guidance etc"/>
              <xsd:enumeration value="Financial"/>
              <xsd:enumeration value="Legislation"/>
              <xsd:enumeration value="Meeting papers (inc. agendas minutes etc)"/>
              <xsd:enumeration value="Policy Papers"/>
              <xsd:enumeration value="Private Office Papers"/>
              <xsd:enumeration value="Programme and Project"/>
              <xsd:enumeration value="Reports"/>
              <xsd:enumeration value="Salaries"/>
              <xsd:enumeration value="Staff Disciplinary Matters"/>
              <xsd:enumeration value="Staff Employment, Career, Health etc"/>
              <xsd:enumeration value="Statistical"/>
              <xsd:enumeration value="Systems"/>
              <xsd:enumeration value="zMigration"/>
            </xsd:restriction>
          </xsd:simpleType>
        </xsd:union>
      </xsd:simpleType>
    </xsd:element>
    <xsd:element name="RetentionDate" ma:index="6" nillable="true" ma:displayName="Retention Date" ma:format="DateOnly" ma:internalName="Retention_x0020_Date" ma:readOnly="false">
      <xsd:simpleType>
        <xsd:restriction base="dms:DateTime"/>
      </xsd:simpleType>
    </xsd:element>
    <xsd:element name="RetentionType" ma:index="7" nillable="true" ma:displayName="Retention Type" ma:default="Notify" ma:format="Dropdown" ma:internalName="Retention_x0020_Type" ma:readOnly="false">
      <xsd:simpleType>
        <xsd:restriction base="dms:Choice">
          <xsd:enumeration value="Notify"/>
          <xsd:enumeration value="Delete"/>
          <xsd:enumeration value="Declare"/>
        </xsd:restriction>
      </xsd:simpleType>
    </xsd:element>
    <xsd:element name="Retention" ma:index="8" nillable="true" ma:displayName="Retention" ma:default="0" ma:internalName="Retention" ma:readOnly="false" ma:percentage="FALSE">
      <xsd:simpleType>
        <xsd:restriction base="dms:Number"/>
      </xsd:simple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62d9d6-1613-4440-b556-11521f61cc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20" nillable="true" ma:displayName="Tags" ma:internalName="MediaServiceAutoTags" ma:readOnly="true">
      <xsd:simpleType>
        <xsd:restriction base="dms:Text"/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/>
</file>

<file path=customXml/itemProps1.xml><?xml version="1.0" encoding="utf-8"?>
<ds:datastoreItem xmlns:ds="http://schemas.openxmlformats.org/officeDocument/2006/customXml" ds:itemID="{510F1C62-3322-4434-8DC2-F0F0D5DFF152}"/>
</file>

<file path=customXml/itemProps2.xml><?xml version="1.0" encoding="utf-8"?>
<ds:datastoreItem xmlns:ds="http://schemas.openxmlformats.org/officeDocument/2006/customXml" ds:itemID="{EC73D5A8-0E9C-40E9-B25F-5D234791D190}"/>
</file>

<file path=customXml/itemProps3.xml><?xml version="1.0" encoding="utf-8"?>
<ds:datastoreItem xmlns:ds="http://schemas.openxmlformats.org/officeDocument/2006/customXml" ds:itemID="{61464894-FB5F-4706-856F-863B5FED83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MOJ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Ebdon, James</dc:creator>
  <cp:keywords/>
  <dc:description/>
  <cp:lastModifiedBy>Symons, Scott</cp:lastModifiedBy>
  <cp:revision/>
  <dcterms:created xsi:type="dcterms:W3CDTF">2022-06-29T16:22:07Z</dcterms:created>
  <dcterms:modified xsi:type="dcterms:W3CDTF">2022-07-15T11:13:30Z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0x010100CF3ADB9D37A3F643ADFFCFD35805C4B1</vt:lpwstr>
  </property>
</Properties>
</file>